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senovaDO\Desktop\Порядок выбора УК\Об определении временной УК\Распоряжение по УК 2022 г\Новая папка\"/>
    </mc:Choice>
  </mc:AlternateContent>
  <bookViews>
    <workbookView xWindow="0" yWindow="0" windowWidth="19200" windowHeight="11490" firstSheet="4" activeTab="4"/>
  </bookViews>
  <sheets>
    <sheet name="Литейная,д. 2(9,95)" sheetId="1" r:id="rId1"/>
    <sheet name="Крупская,д.40(10,68)" sheetId="6" r:id="rId2"/>
    <sheet name="Л. Толстого,д.20" sheetId="14" r:id="rId3"/>
    <sheet name="Вокзальная,д.14(9,95)" sheetId="15" r:id="rId4"/>
    <sheet name="М. Горького, д.17(подвал)" sheetId="83" r:id="rId5"/>
    <sheet name="К. Маркса,д.17(подвал)" sheetId="19" r:id="rId6"/>
    <sheet name="Вокзальная,д.15(10,68)" sheetId="28" r:id="rId7"/>
    <sheet name="Советская, д.3" sheetId="84" r:id="rId8"/>
    <sheet name="Индустриальная,д.47(подвал)" sheetId="34" r:id="rId9"/>
    <sheet name="Советская, д.5,7 " sheetId="82" r:id="rId10"/>
    <sheet name="Индустриальная , д 49(подвал)" sheetId="54" r:id="rId11"/>
    <sheet name="Индустриальная, д. 43(10,68)" sheetId="56" r:id="rId12"/>
    <sheet name="С. Тюленина , д.7(подвал)" sheetId="81" r:id="rId13"/>
    <sheet name="Литейная, д. 4(13,54)" sheetId="76" r:id="rId14"/>
    <sheet name="Октябрьская, д. 54подвал)" sheetId="77" r:id="rId15"/>
    <sheet name="Октябрьская, д. 56" sheetId="78" r:id="rId16"/>
    <sheet name="Московская,д.3а(тариф 14,90)" sheetId="80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6" i="14" l="1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65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4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8" i="14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68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5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11" i="6"/>
  <c r="E54" i="1" l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5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13" i="1"/>
  <c r="D84" i="1"/>
  <c r="E84" i="1" s="1"/>
  <c r="D45" i="84" l="1"/>
  <c r="D46" i="84"/>
  <c r="D48" i="84"/>
  <c r="D50" i="84"/>
  <c r="D44" i="84"/>
  <c r="D33" i="84"/>
  <c r="D34" i="84"/>
  <c r="D36" i="84"/>
  <c r="D37" i="84"/>
  <c r="D38" i="84"/>
  <c r="D39" i="84"/>
  <c r="D40" i="84"/>
  <c r="D41" i="84"/>
  <c r="D42" i="84"/>
  <c r="D32" i="84"/>
  <c r="D14" i="84"/>
  <c r="D15" i="84"/>
  <c r="D16" i="84"/>
  <c r="D17" i="84"/>
  <c r="D18" i="84"/>
  <c r="D20" i="84"/>
  <c r="D21" i="84"/>
  <c r="D22" i="84"/>
  <c r="D23" i="84"/>
  <c r="D25" i="84"/>
  <c r="D26" i="84"/>
  <c r="D27" i="84"/>
  <c r="D29" i="84"/>
  <c r="D30" i="84"/>
  <c r="D12" i="84"/>
  <c r="E49" i="84"/>
  <c r="D49" i="84" s="1"/>
  <c r="E47" i="84"/>
  <c r="D47" i="84" s="1"/>
  <c r="E44" i="84"/>
  <c r="E40" i="84"/>
  <c r="E37" i="84"/>
  <c r="E35" i="84"/>
  <c r="D35" i="84" s="1"/>
  <c r="E32" i="84"/>
  <c r="E28" i="84"/>
  <c r="D28" i="84" s="1"/>
  <c r="E24" i="84"/>
  <c r="D24" i="84" s="1"/>
  <c r="E19" i="84"/>
  <c r="D19" i="84" s="1"/>
  <c r="E17" i="84"/>
  <c r="E13" i="84"/>
  <c r="D13" i="84" s="1"/>
  <c r="E11" i="84"/>
  <c r="D11" i="84" s="1"/>
  <c r="E51" i="84" l="1"/>
  <c r="D51" i="84" s="1"/>
  <c r="D69" i="56"/>
  <c r="D70" i="56"/>
  <c r="D71" i="56"/>
  <c r="D72" i="56"/>
  <c r="D74" i="56"/>
  <c r="D75" i="56"/>
  <c r="D76" i="56"/>
  <c r="D77" i="56"/>
  <c r="D78" i="56"/>
  <c r="D79" i="56"/>
  <c r="D81" i="56"/>
  <c r="D52" i="56"/>
  <c r="D53" i="56"/>
  <c r="D55" i="56"/>
  <c r="D57" i="56"/>
  <c r="D58" i="56"/>
  <c r="D59" i="56"/>
  <c r="D60" i="56"/>
  <c r="D62" i="56"/>
  <c r="D63" i="56"/>
  <c r="D64" i="56"/>
  <c r="D65" i="56"/>
  <c r="D66" i="56"/>
  <c r="D12" i="56"/>
  <c r="D13" i="56"/>
  <c r="D14" i="56"/>
  <c r="D15" i="56"/>
  <c r="D16" i="56"/>
  <c r="D18" i="56"/>
  <c r="D19" i="56"/>
  <c r="D20" i="56"/>
  <c r="D22" i="56"/>
  <c r="D23" i="56"/>
  <c r="D24" i="56"/>
  <c r="D26" i="56"/>
  <c r="D27" i="56"/>
  <c r="D28" i="56"/>
  <c r="D29" i="56"/>
  <c r="D30" i="56"/>
  <c r="D31" i="56"/>
  <c r="D33" i="56"/>
  <c r="D34" i="56"/>
  <c r="D35" i="56"/>
  <c r="D37" i="56"/>
  <c r="D38" i="56"/>
  <c r="D39" i="56"/>
  <c r="D40" i="56"/>
  <c r="D42" i="56"/>
  <c r="D43" i="56"/>
  <c r="D44" i="56"/>
  <c r="D46" i="56"/>
  <c r="D48" i="56"/>
  <c r="D49" i="56"/>
  <c r="D69" i="82"/>
  <c r="D70" i="82"/>
  <c r="D71" i="82"/>
  <c r="D72" i="82"/>
  <c r="D74" i="82"/>
  <c r="D75" i="82"/>
  <c r="D76" i="82"/>
  <c r="D77" i="82"/>
  <c r="D78" i="82"/>
  <c r="D79" i="82"/>
  <c r="D81" i="82"/>
  <c r="D52" i="82"/>
  <c r="D53" i="82"/>
  <c r="D54" i="82"/>
  <c r="D55" i="82"/>
  <c r="D57" i="82"/>
  <c r="D58" i="82"/>
  <c r="D59" i="82"/>
  <c r="D60" i="82"/>
  <c r="D62" i="82"/>
  <c r="D63" i="82"/>
  <c r="D64" i="82"/>
  <c r="D65" i="82"/>
  <c r="D66" i="82"/>
  <c r="D51" i="82"/>
  <c r="D12" i="82"/>
  <c r="D13" i="82"/>
  <c r="D14" i="82"/>
  <c r="D15" i="82"/>
  <c r="D16" i="82"/>
  <c r="D18" i="82"/>
  <c r="D19" i="82"/>
  <c r="D20" i="82"/>
  <c r="D21" i="82"/>
  <c r="D22" i="82"/>
  <c r="D23" i="82"/>
  <c r="D24" i="82"/>
  <c r="D26" i="82"/>
  <c r="D27" i="82"/>
  <c r="D28" i="82"/>
  <c r="D29" i="82"/>
  <c r="D30" i="82"/>
  <c r="D31" i="82"/>
  <c r="D33" i="82"/>
  <c r="D34" i="82"/>
  <c r="D35" i="82"/>
  <c r="D37" i="82"/>
  <c r="D38" i="82"/>
  <c r="D39" i="82"/>
  <c r="D40" i="82"/>
  <c r="D41" i="82"/>
  <c r="D42" i="82"/>
  <c r="D43" i="82"/>
  <c r="D44" i="82"/>
  <c r="D46" i="82"/>
  <c r="D48" i="82"/>
  <c r="D49" i="82"/>
  <c r="D73" i="34"/>
  <c r="D74" i="34"/>
  <c r="D75" i="34"/>
  <c r="D76" i="34"/>
  <c r="D78" i="34"/>
  <c r="D79" i="34"/>
  <c r="D80" i="34"/>
  <c r="D81" i="34"/>
  <c r="D82" i="34"/>
  <c r="D83" i="34"/>
  <c r="D85" i="34"/>
  <c r="D56" i="34"/>
  <c r="D57" i="34"/>
  <c r="D59" i="34"/>
  <c r="D61" i="34"/>
  <c r="D62" i="34"/>
  <c r="D63" i="34"/>
  <c r="D64" i="34"/>
  <c r="D66" i="34"/>
  <c r="D67" i="34"/>
  <c r="D68" i="34"/>
  <c r="D69" i="34"/>
  <c r="D70" i="34"/>
  <c r="D12" i="34"/>
  <c r="D13" i="34"/>
  <c r="D14" i="34"/>
  <c r="D15" i="34"/>
  <c r="D16" i="34"/>
  <c r="D18" i="34"/>
  <c r="D19" i="34"/>
  <c r="D20" i="34"/>
  <c r="D22" i="34"/>
  <c r="D23" i="34"/>
  <c r="D24" i="34"/>
  <c r="D26" i="34"/>
  <c r="D27" i="34"/>
  <c r="D28" i="34"/>
  <c r="D30" i="34"/>
  <c r="D31" i="34"/>
  <c r="D32" i="34"/>
  <c r="D33" i="34"/>
  <c r="D34" i="34"/>
  <c r="D35" i="34"/>
  <c r="D37" i="34"/>
  <c r="D38" i="34"/>
  <c r="D39" i="34"/>
  <c r="D41" i="34"/>
  <c r="D42" i="34"/>
  <c r="D43" i="34"/>
  <c r="D44" i="34"/>
  <c r="D46" i="34"/>
  <c r="D47" i="34"/>
  <c r="D48" i="34"/>
  <c r="D50" i="34"/>
  <c r="D52" i="34"/>
  <c r="D53" i="34"/>
  <c r="D73" i="83"/>
  <c r="D74" i="83"/>
  <c r="D75" i="83"/>
  <c r="D76" i="83"/>
  <c r="D78" i="83"/>
  <c r="D79" i="83"/>
  <c r="D80" i="83"/>
  <c r="D81" i="83"/>
  <c r="D82" i="83"/>
  <c r="D83" i="83"/>
  <c r="D85" i="83"/>
  <c r="D72" i="83"/>
  <c r="D56" i="83"/>
  <c r="D57" i="83"/>
  <c r="D59" i="83"/>
  <c r="D60" i="83"/>
  <c r="D61" i="83"/>
  <c r="D62" i="83"/>
  <c r="D63" i="83"/>
  <c r="D64" i="83"/>
  <c r="D66" i="83"/>
  <c r="D67" i="83"/>
  <c r="D68" i="83"/>
  <c r="D69" i="83"/>
  <c r="D70" i="83"/>
  <c r="D55" i="83"/>
  <c r="D12" i="83"/>
  <c r="D13" i="83"/>
  <c r="D14" i="83"/>
  <c r="D15" i="83"/>
  <c r="D16" i="83"/>
  <c r="D18" i="83"/>
  <c r="D19" i="83"/>
  <c r="D20" i="83"/>
  <c r="D22" i="83"/>
  <c r="D23" i="83"/>
  <c r="D24" i="83"/>
  <c r="D26" i="83"/>
  <c r="D27" i="83"/>
  <c r="D28" i="83"/>
  <c r="D30" i="83"/>
  <c r="D31" i="83"/>
  <c r="D32" i="83"/>
  <c r="D33" i="83"/>
  <c r="D34" i="83"/>
  <c r="D35" i="83"/>
  <c r="D36" i="83"/>
  <c r="D37" i="83"/>
  <c r="D38" i="83"/>
  <c r="D39" i="83"/>
  <c r="D40" i="83"/>
  <c r="D41" i="83"/>
  <c r="D42" i="83"/>
  <c r="D43" i="83"/>
  <c r="D44" i="83"/>
  <c r="D46" i="83"/>
  <c r="D47" i="83"/>
  <c r="D48" i="83"/>
  <c r="D50" i="83"/>
  <c r="D52" i="83"/>
  <c r="D53" i="83"/>
  <c r="D69" i="15"/>
  <c r="D70" i="15"/>
  <c r="D71" i="15"/>
  <c r="D72" i="15"/>
  <c r="D74" i="15"/>
  <c r="D75" i="15"/>
  <c r="D76" i="15"/>
  <c r="D77" i="15"/>
  <c r="D78" i="15"/>
  <c r="D79" i="15"/>
  <c r="D81" i="15"/>
  <c r="D52" i="15"/>
  <c r="D53" i="15"/>
  <c r="D55" i="15"/>
  <c r="D57" i="15"/>
  <c r="D58" i="15"/>
  <c r="D59" i="15"/>
  <c r="D60" i="15"/>
  <c r="D62" i="15"/>
  <c r="D63" i="15"/>
  <c r="D64" i="15"/>
  <c r="D65" i="15"/>
  <c r="D66" i="15"/>
  <c r="D12" i="15"/>
  <c r="D13" i="15"/>
  <c r="D14" i="15"/>
  <c r="D15" i="15"/>
  <c r="D16" i="15"/>
  <c r="D18" i="15"/>
  <c r="D19" i="15"/>
  <c r="D20" i="15"/>
  <c r="D22" i="15"/>
  <c r="D23" i="15"/>
  <c r="D24" i="15"/>
  <c r="D26" i="15"/>
  <c r="D27" i="15"/>
  <c r="D28" i="15"/>
  <c r="D29" i="15"/>
  <c r="D30" i="15"/>
  <c r="D31" i="15"/>
  <c r="D33" i="15"/>
  <c r="D34" i="15"/>
  <c r="D35" i="15"/>
  <c r="D37" i="15"/>
  <c r="D38" i="15"/>
  <c r="D39" i="15"/>
  <c r="D40" i="15"/>
  <c r="D42" i="15"/>
  <c r="D43" i="15"/>
  <c r="D44" i="15"/>
  <c r="D46" i="15"/>
  <c r="D48" i="15"/>
  <c r="D49" i="15"/>
  <c r="D73" i="81"/>
  <c r="D74" i="81"/>
  <c r="D75" i="81"/>
  <c r="D76" i="81"/>
  <c r="D78" i="81"/>
  <c r="D79" i="81"/>
  <c r="D80" i="81"/>
  <c r="D81" i="81"/>
  <c r="D82" i="81"/>
  <c r="D83" i="81"/>
  <c r="D85" i="81"/>
  <c r="D56" i="81"/>
  <c r="D57" i="81"/>
  <c r="D59" i="81"/>
  <c r="D61" i="81"/>
  <c r="D62" i="81"/>
  <c r="D63" i="81"/>
  <c r="D64" i="81"/>
  <c r="D66" i="81"/>
  <c r="D67" i="81"/>
  <c r="D68" i="81"/>
  <c r="D69" i="81"/>
  <c r="D70" i="81"/>
  <c r="D12" i="81"/>
  <c r="D13" i="81"/>
  <c r="D14" i="81"/>
  <c r="D15" i="81"/>
  <c r="D16" i="81"/>
  <c r="D18" i="81"/>
  <c r="D19" i="81"/>
  <c r="D20" i="81"/>
  <c r="D22" i="81"/>
  <c r="D23" i="81"/>
  <c r="D24" i="81"/>
  <c r="D26" i="81"/>
  <c r="D27" i="81"/>
  <c r="D28" i="81"/>
  <c r="D30" i="81"/>
  <c r="D31" i="81"/>
  <c r="D32" i="81"/>
  <c r="D33" i="81"/>
  <c r="D34" i="81"/>
  <c r="D35" i="81"/>
  <c r="D37" i="81"/>
  <c r="D38" i="81"/>
  <c r="D39" i="81"/>
  <c r="D41" i="81"/>
  <c r="D42" i="81"/>
  <c r="D43" i="81"/>
  <c r="D44" i="81"/>
  <c r="D46" i="81"/>
  <c r="D47" i="81"/>
  <c r="D48" i="81"/>
  <c r="D50" i="81"/>
  <c r="D52" i="81"/>
  <c r="D53" i="81"/>
  <c r="E84" i="83"/>
  <c r="D84" i="83" s="1"/>
  <c r="E77" i="83"/>
  <c r="D77" i="83" s="1"/>
  <c r="E72" i="83"/>
  <c r="E65" i="83"/>
  <c r="D65" i="83" s="1"/>
  <c r="E60" i="83"/>
  <c r="E58" i="83"/>
  <c r="D58" i="83" s="1"/>
  <c r="E55" i="83"/>
  <c r="E51" i="83"/>
  <c r="D51" i="83" s="1"/>
  <c r="E49" i="83"/>
  <c r="E17" i="83"/>
  <c r="D17" i="83" s="1"/>
  <c r="E45" i="83"/>
  <c r="D45" i="83" s="1"/>
  <c r="E40" i="83"/>
  <c r="E36" i="83"/>
  <c r="E29" i="83"/>
  <c r="D29" i="83" s="1"/>
  <c r="E25" i="83"/>
  <c r="D25" i="83" s="1"/>
  <c r="E21" i="83"/>
  <c r="D21" i="83" s="1"/>
  <c r="E11" i="83"/>
  <c r="D11" i="83" s="1"/>
  <c r="E80" i="82"/>
  <c r="D80" i="82" s="1"/>
  <c r="E73" i="82"/>
  <c r="D73" i="82" s="1"/>
  <c r="E68" i="82"/>
  <c r="D68" i="82" s="1"/>
  <c r="E61" i="82"/>
  <c r="D61" i="82" s="1"/>
  <c r="E56" i="82"/>
  <c r="D56" i="82" s="1"/>
  <c r="E54" i="82"/>
  <c r="E51" i="82"/>
  <c r="E47" i="82"/>
  <c r="D47" i="82" s="1"/>
  <c r="E45" i="82"/>
  <c r="D45" i="82" s="1"/>
  <c r="E41" i="82"/>
  <c r="E36" i="82"/>
  <c r="D36" i="82" s="1"/>
  <c r="E32" i="82"/>
  <c r="D32" i="82" s="1"/>
  <c r="E25" i="82"/>
  <c r="D25" i="82" s="1"/>
  <c r="E21" i="82"/>
  <c r="E17" i="82"/>
  <c r="D17" i="82" s="1"/>
  <c r="E11" i="82"/>
  <c r="D11" i="82" s="1"/>
  <c r="E17" i="81"/>
  <c r="D17" i="81" s="1"/>
  <c r="E84" i="81"/>
  <c r="D84" i="81" s="1"/>
  <c r="E77" i="81"/>
  <c r="D77" i="81" s="1"/>
  <c r="E72" i="81"/>
  <c r="D72" i="81" s="1"/>
  <c r="E65" i="81"/>
  <c r="D65" i="81" s="1"/>
  <c r="E60" i="81"/>
  <c r="D60" i="81" s="1"/>
  <c r="E58" i="81"/>
  <c r="D58" i="81" s="1"/>
  <c r="E55" i="81"/>
  <c r="D55" i="81" s="1"/>
  <c r="E51" i="81"/>
  <c r="D51" i="81" s="1"/>
  <c r="E49" i="81"/>
  <c r="D49" i="81" s="1"/>
  <c r="E45" i="81"/>
  <c r="D45" i="81" s="1"/>
  <c r="E40" i="81"/>
  <c r="D40" i="81" s="1"/>
  <c r="E36" i="81"/>
  <c r="D36" i="81" s="1"/>
  <c r="E29" i="81"/>
  <c r="D29" i="81" s="1"/>
  <c r="E25" i="81"/>
  <c r="D25" i="81" s="1"/>
  <c r="E21" i="81"/>
  <c r="D21" i="81" s="1"/>
  <c r="E11" i="81"/>
  <c r="D11" i="81" s="1"/>
  <c r="E86" i="83" l="1"/>
  <c r="D86" i="83" s="1"/>
  <c r="D49" i="83"/>
  <c r="E82" i="82"/>
  <c r="D82" i="82" s="1"/>
  <c r="E86" i="81"/>
  <c r="D86" i="81" s="1"/>
  <c r="E80" i="80"/>
  <c r="E75" i="80"/>
  <c r="E80" i="78"/>
  <c r="E75" i="78"/>
  <c r="E84" i="77"/>
  <c r="E79" i="77"/>
  <c r="E84" i="76"/>
  <c r="E79" i="76"/>
  <c r="E73" i="56"/>
  <c r="D73" i="56" s="1"/>
  <c r="E68" i="56"/>
  <c r="D68" i="56" s="1"/>
  <c r="E77" i="54"/>
  <c r="E72" i="54"/>
  <c r="E77" i="34"/>
  <c r="D77" i="34" s="1"/>
  <c r="E72" i="34"/>
  <c r="D72" i="34" s="1"/>
  <c r="E73" i="28"/>
  <c r="E68" i="28"/>
  <c r="E77" i="19"/>
  <c r="E72" i="19"/>
  <c r="E73" i="15"/>
  <c r="D73" i="15" s="1"/>
  <c r="E68" i="15"/>
  <c r="D68" i="15" s="1"/>
  <c r="E11" i="80" l="1"/>
  <c r="E11" i="78"/>
  <c r="E11" i="77"/>
  <c r="E11" i="76"/>
  <c r="E11" i="56"/>
  <c r="D11" i="56" s="1"/>
  <c r="E11" i="54"/>
  <c r="E11" i="28" l="1"/>
  <c r="E11" i="19"/>
  <c r="E11" i="15"/>
  <c r="D11" i="15" s="1"/>
  <c r="D76" i="80" l="1"/>
  <c r="D77" i="80"/>
  <c r="D78" i="80"/>
  <c r="D79" i="80"/>
  <c r="D80" i="80"/>
  <c r="D81" i="80"/>
  <c r="D82" i="80"/>
  <c r="D83" i="80"/>
  <c r="D84" i="80"/>
  <c r="D85" i="80"/>
  <c r="D86" i="80"/>
  <c r="D88" i="80"/>
  <c r="D75" i="80"/>
  <c r="D52" i="80"/>
  <c r="D53" i="80"/>
  <c r="D55" i="80"/>
  <c r="D57" i="80"/>
  <c r="D58" i="80"/>
  <c r="D59" i="80"/>
  <c r="D60" i="80"/>
  <c r="D62" i="80"/>
  <c r="D63" i="80"/>
  <c r="D64" i="80"/>
  <c r="D65" i="80"/>
  <c r="D66" i="80"/>
  <c r="D67" i="80"/>
  <c r="D69" i="80"/>
  <c r="D70" i="80"/>
  <c r="D71" i="80"/>
  <c r="D72" i="80"/>
  <c r="D73" i="80"/>
  <c r="D12" i="80"/>
  <c r="D13" i="80"/>
  <c r="D14" i="80"/>
  <c r="D15" i="80"/>
  <c r="D16" i="80"/>
  <c r="D18" i="80"/>
  <c r="D19" i="80"/>
  <c r="D20" i="80"/>
  <c r="D22" i="80"/>
  <c r="D23" i="80"/>
  <c r="D24" i="80"/>
  <c r="D26" i="80"/>
  <c r="D27" i="80"/>
  <c r="D28" i="80"/>
  <c r="D29" i="80"/>
  <c r="D30" i="80"/>
  <c r="D31" i="80"/>
  <c r="D33" i="80"/>
  <c r="D34" i="80"/>
  <c r="D35" i="80"/>
  <c r="D37" i="80"/>
  <c r="D38" i="80"/>
  <c r="D39" i="80"/>
  <c r="D40" i="80"/>
  <c r="D42" i="80"/>
  <c r="D43" i="80"/>
  <c r="D44" i="80"/>
  <c r="D46" i="80"/>
  <c r="D48" i="80"/>
  <c r="D49" i="80"/>
  <c r="D76" i="78"/>
  <c r="D77" i="78"/>
  <c r="D78" i="78"/>
  <c r="D79" i="78"/>
  <c r="D80" i="78"/>
  <c r="D81" i="78"/>
  <c r="D82" i="78"/>
  <c r="D83" i="78"/>
  <c r="D84" i="78"/>
  <c r="D85" i="78"/>
  <c r="D86" i="78"/>
  <c r="D88" i="78"/>
  <c r="D75" i="78"/>
  <c r="D52" i="78"/>
  <c r="D53" i="78"/>
  <c r="D55" i="78"/>
  <c r="D57" i="78"/>
  <c r="D58" i="78"/>
  <c r="D59" i="78"/>
  <c r="D60" i="78"/>
  <c r="D62" i="78"/>
  <c r="D63" i="78"/>
  <c r="D64" i="78"/>
  <c r="D65" i="78"/>
  <c r="D66" i="78"/>
  <c r="D67" i="78"/>
  <c r="D69" i="78"/>
  <c r="D70" i="78"/>
  <c r="D71" i="78"/>
  <c r="D72" i="78"/>
  <c r="D73" i="78"/>
  <c r="D12" i="78"/>
  <c r="D13" i="78"/>
  <c r="D14" i="78"/>
  <c r="D15" i="78"/>
  <c r="D16" i="78"/>
  <c r="D18" i="78"/>
  <c r="D19" i="78"/>
  <c r="D20" i="78"/>
  <c r="D22" i="78"/>
  <c r="D23" i="78"/>
  <c r="D24" i="78"/>
  <c r="D26" i="78"/>
  <c r="D27" i="78"/>
  <c r="D28" i="78"/>
  <c r="D29" i="78"/>
  <c r="D30" i="78"/>
  <c r="D31" i="78"/>
  <c r="D33" i="78"/>
  <c r="D34" i="78"/>
  <c r="D35" i="78"/>
  <c r="D37" i="78"/>
  <c r="D38" i="78"/>
  <c r="D39" i="78"/>
  <c r="D40" i="78"/>
  <c r="D42" i="78"/>
  <c r="D43" i="78"/>
  <c r="D44" i="78"/>
  <c r="D46" i="78"/>
  <c r="D48" i="78"/>
  <c r="D49" i="78"/>
  <c r="D11" i="78"/>
  <c r="D80" i="77"/>
  <c r="D81" i="77"/>
  <c r="D82" i="77"/>
  <c r="D83" i="77"/>
  <c r="D84" i="77"/>
  <c r="D85" i="77"/>
  <c r="D86" i="77"/>
  <c r="D87" i="77"/>
  <c r="D88" i="77"/>
  <c r="D89" i="77"/>
  <c r="D90" i="77"/>
  <c r="D92" i="77"/>
  <c r="D79" i="77"/>
  <c r="D56" i="77"/>
  <c r="D57" i="77"/>
  <c r="D59" i="77"/>
  <c r="D61" i="77"/>
  <c r="D62" i="77"/>
  <c r="D63" i="77"/>
  <c r="D64" i="77"/>
  <c r="D66" i="77"/>
  <c r="D67" i="77"/>
  <c r="D68" i="77"/>
  <c r="D69" i="77"/>
  <c r="D70" i="77"/>
  <c r="D71" i="77"/>
  <c r="D73" i="77"/>
  <c r="D74" i="77"/>
  <c r="D75" i="77"/>
  <c r="D76" i="77"/>
  <c r="D77" i="77"/>
  <c r="D12" i="77"/>
  <c r="D13" i="77"/>
  <c r="D14" i="77"/>
  <c r="D15" i="77"/>
  <c r="D16" i="77"/>
  <c r="D18" i="77"/>
  <c r="D19" i="77"/>
  <c r="D20" i="77"/>
  <c r="D22" i="77"/>
  <c r="D23" i="77"/>
  <c r="D24" i="77"/>
  <c r="D26" i="77"/>
  <c r="D27" i="77"/>
  <c r="D28" i="77"/>
  <c r="D30" i="77"/>
  <c r="D31" i="77"/>
  <c r="D32" i="77"/>
  <c r="D33" i="77"/>
  <c r="D34" i="77"/>
  <c r="D35" i="77"/>
  <c r="D37" i="77"/>
  <c r="D38" i="77"/>
  <c r="D39" i="77"/>
  <c r="D41" i="77"/>
  <c r="D42" i="77"/>
  <c r="D43" i="77"/>
  <c r="D44" i="77"/>
  <c r="D46" i="77"/>
  <c r="D47" i="77"/>
  <c r="D48" i="77"/>
  <c r="D50" i="77"/>
  <c r="D52" i="77"/>
  <c r="D53" i="77"/>
  <c r="D11" i="77"/>
  <c r="D80" i="76"/>
  <c r="D81" i="76"/>
  <c r="D82" i="76"/>
  <c r="D83" i="76"/>
  <c r="D84" i="76"/>
  <c r="D85" i="76"/>
  <c r="D86" i="76"/>
  <c r="D87" i="76"/>
  <c r="D88" i="76"/>
  <c r="D89" i="76"/>
  <c r="D90" i="76"/>
  <c r="D92" i="76"/>
  <c r="D79" i="76"/>
  <c r="D56" i="76"/>
  <c r="D57" i="76"/>
  <c r="D59" i="76"/>
  <c r="D61" i="76"/>
  <c r="D62" i="76"/>
  <c r="D63" i="76"/>
  <c r="D64" i="76"/>
  <c r="D66" i="76"/>
  <c r="D67" i="76"/>
  <c r="D68" i="76"/>
  <c r="D69" i="76"/>
  <c r="D70" i="76"/>
  <c r="D71" i="76"/>
  <c r="D73" i="76"/>
  <c r="D74" i="76"/>
  <c r="D75" i="76"/>
  <c r="D76" i="76"/>
  <c r="D77" i="76"/>
  <c r="D12" i="76"/>
  <c r="D13" i="76"/>
  <c r="D14" i="76"/>
  <c r="D15" i="76"/>
  <c r="D16" i="76"/>
  <c r="D18" i="76"/>
  <c r="D19" i="76"/>
  <c r="D20" i="76"/>
  <c r="D22" i="76"/>
  <c r="D23" i="76"/>
  <c r="D24" i="76"/>
  <c r="D26" i="76"/>
  <c r="D27" i="76"/>
  <c r="D28" i="76"/>
  <c r="D30" i="76"/>
  <c r="D31" i="76"/>
  <c r="D32" i="76"/>
  <c r="D33" i="76"/>
  <c r="D34" i="76"/>
  <c r="D35" i="76"/>
  <c r="D37" i="76"/>
  <c r="D38" i="76"/>
  <c r="D39" i="76"/>
  <c r="D41" i="76"/>
  <c r="D42" i="76"/>
  <c r="D43" i="76"/>
  <c r="D44" i="76"/>
  <c r="D46" i="76"/>
  <c r="D47" i="76"/>
  <c r="D48" i="76"/>
  <c r="D50" i="76"/>
  <c r="D52" i="76"/>
  <c r="D53" i="76"/>
  <c r="D11" i="76"/>
  <c r="D73" i="54"/>
  <c r="D74" i="54"/>
  <c r="D75" i="54"/>
  <c r="D76" i="54"/>
  <c r="D78" i="54"/>
  <c r="D79" i="54"/>
  <c r="D80" i="54"/>
  <c r="D81" i="54"/>
  <c r="D82" i="54"/>
  <c r="D83" i="54"/>
  <c r="D85" i="54"/>
  <c r="D56" i="54"/>
  <c r="D57" i="54"/>
  <c r="D59" i="54"/>
  <c r="D61" i="54"/>
  <c r="D62" i="54"/>
  <c r="D63" i="54"/>
  <c r="D64" i="54"/>
  <c r="D66" i="54"/>
  <c r="D67" i="54"/>
  <c r="D68" i="54"/>
  <c r="D69" i="54"/>
  <c r="D70" i="54"/>
  <c r="D12" i="54"/>
  <c r="D13" i="54"/>
  <c r="D14" i="54"/>
  <c r="D15" i="54"/>
  <c r="D16" i="54"/>
  <c r="D18" i="54"/>
  <c r="D19" i="54"/>
  <c r="D20" i="54"/>
  <c r="D22" i="54"/>
  <c r="D23" i="54"/>
  <c r="D24" i="54"/>
  <c r="D26" i="54"/>
  <c r="D27" i="54"/>
  <c r="D28" i="54"/>
  <c r="D30" i="54"/>
  <c r="D31" i="54"/>
  <c r="D32" i="54"/>
  <c r="D33" i="54"/>
  <c r="D34" i="54"/>
  <c r="D35" i="54"/>
  <c r="D37" i="54"/>
  <c r="D38" i="54"/>
  <c r="D39" i="54"/>
  <c r="D41" i="54"/>
  <c r="D42" i="54"/>
  <c r="D43" i="54"/>
  <c r="D44" i="54"/>
  <c r="D46" i="54"/>
  <c r="D47" i="54"/>
  <c r="D48" i="54"/>
  <c r="D50" i="54"/>
  <c r="D52" i="54"/>
  <c r="D53" i="54"/>
  <c r="D69" i="28"/>
  <c r="D70" i="28"/>
  <c r="D71" i="28"/>
  <c r="D72" i="28"/>
  <c r="D74" i="28"/>
  <c r="D75" i="28"/>
  <c r="D76" i="28"/>
  <c r="D77" i="28"/>
  <c r="D78" i="28"/>
  <c r="D79" i="28"/>
  <c r="D81" i="28"/>
  <c r="D52" i="28"/>
  <c r="D53" i="28"/>
  <c r="D55" i="28"/>
  <c r="D57" i="28"/>
  <c r="D58" i="28"/>
  <c r="D59" i="28"/>
  <c r="D60" i="28"/>
  <c r="D62" i="28"/>
  <c r="D63" i="28"/>
  <c r="D64" i="28"/>
  <c r="D65" i="28"/>
  <c r="D66" i="28"/>
  <c r="D12" i="28"/>
  <c r="D13" i="28"/>
  <c r="D14" i="28"/>
  <c r="D15" i="28"/>
  <c r="D16" i="28"/>
  <c r="D18" i="28"/>
  <c r="D19" i="28"/>
  <c r="D20" i="28"/>
  <c r="D22" i="28"/>
  <c r="D23" i="28"/>
  <c r="D24" i="28"/>
  <c r="D26" i="28"/>
  <c r="D27" i="28"/>
  <c r="D28" i="28"/>
  <c r="D29" i="28"/>
  <c r="D30" i="28"/>
  <c r="D31" i="28"/>
  <c r="D33" i="28"/>
  <c r="D34" i="28"/>
  <c r="D35" i="28"/>
  <c r="D37" i="28"/>
  <c r="D38" i="28"/>
  <c r="D39" i="28"/>
  <c r="D40" i="28"/>
  <c r="D42" i="28"/>
  <c r="D43" i="28"/>
  <c r="D44" i="28"/>
  <c r="D46" i="28"/>
  <c r="D48" i="28"/>
  <c r="D49" i="28"/>
  <c r="D12" i="19" l="1"/>
  <c r="D13" i="19"/>
  <c r="D14" i="19"/>
  <c r="D15" i="19"/>
  <c r="D16" i="19"/>
  <c r="D18" i="19"/>
  <c r="D19" i="19"/>
  <c r="D20" i="19"/>
  <c r="D22" i="19"/>
  <c r="D23" i="19"/>
  <c r="D24" i="19"/>
  <c r="D26" i="19"/>
  <c r="D27" i="19"/>
  <c r="D28" i="19"/>
  <c r="D30" i="19"/>
  <c r="D31" i="19"/>
  <c r="D32" i="19"/>
  <c r="D33" i="19"/>
  <c r="D34" i="19"/>
  <c r="D35" i="19"/>
  <c r="D37" i="19"/>
  <c r="D38" i="19"/>
  <c r="D39" i="19"/>
  <c r="D41" i="19"/>
  <c r="D42" i="19"/>
  <c r="D43" i="19"/>
  <c r="D44" i="19"/>
  <c r="D46" i="19"/>
  <c r="D47" i="19"/>
  <c r="D48" i="19"/>
  <c r="D50" i="19"/>
  <c r="D52" i="19"/>
  <c r="D53" i="19"/>
  <c r="D56" i="19"/>
  <c r="D57" i="19"/>
  <c r="D59" i="19"/>
  <c r="D61" i="19"/>
  <c r="D62" i="19"/>
  <c r="D63" i="19"/>
  <c r="D64" i="19"/>
  <c r="D66" i="19"/>
  <c r="D67" i="19"/>
  <c r="D68" i="19"/>
  <c r="D69" i="19"/>
  <c r="D70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5" i="19"/>
  <c r="D11" i="19"/>
  <c r="E11" i="34" l="1"/>
  <c r="D11" i="34" s="1"/>
  <c r="E17" i="77" l="1"/>
  <c r="D17" i="77" s="1"/>
  <c r="E17" i="76"/>
  <c r="D17" i="76" s="1"/>
  <c r="E91" i="77" l="1"/>
  <c r="D91" i="77" s="1"/>
  <c r="E72" i="77"/>
  <c r="D72" i="77" s="1"/>
  <c r="E65" i="77"/>
  <c r="D65" i="77" s="1"/>
  <c r="E60" i="77"/>
  <c r="D60" i="77" s="1"/>
  <c r="E58" i="77"/>
  <c r="D58" i="77" s="1"/>
  <c r="E55" i="77"/>
  <c r="D55" i="77" s="1"/>
  <c r="E51" i="77"/>
  <c r="D51" i="77" s="1"/>
  <c r="E49" i="77"/>
  <c r="E45" i="77"/>
  <c r="D45" i="77" s="1"/>
  <c r="E40" i="77"/>
  <c r="D40" i="77" s="1"/>
  <c r="E36" i="77"/>
  <c r="D36" i="77" s="1"/>
  <c r="E29" i="77"/>
  <c r="D29" i="77" s="1"/>
  <c r="E25" i="77"/>
  <c r="D25" i="77" s="1"/>
  <c r="E21" i="77"/>
  <c r="D21" i="77" s="1"/>
  <c r="E61" i="78"/>
  <c r="D61" i="78" s="1"/>
  <c r="E65" i="76"/>
  <c r="D65" i="76" s="1"/>
  <c r="E93" i="77" l="1"/>
  <c r="D93" i="77" s="1"/>
  <c r="D49" i="77"/>
  <c r="E61" i="80"/>
  <c r="D61" i="80" s="1"/>
  <c r="E87" i="80" l="1"/>
  <c r="D87" i="80" s="1"/>
  <c r="E68" i="80"/>
  <c r="D68" i="80" s="1"/>
  <c r="E56" i="80"/>
  <c r="D56" i="80" s="1"/>
  <c r="E54" i="80"/>
  <c r="D54" i="80" s="1"/>
  <c r="E51" i="80"/>
  <c r="D51" i="80" s="1"/>
  <c r="E47" i="80"/>
  <c r="D47" i="80" s="1"/>
  <c r="E45" i="80"/>
  <c r="D45" i="80" s="1"/>
  <c r="E41" i="80"/>
  <c r="D41" i="80" s="1"/>
  <c r="E36" i="80"/>
  <c r="D36" i="80" s="1"/>
  <c r="E32" i="80"/>
  <c r="D32" i="80" s="1"/>
  <c r="E25" i="80"/>
  <c r="D25" i="80" s="1"/>
  <c r="E21" i="80"/>
  <c r="D21" i="80" s="1"/>
  <c r="E17" i="80"/>
  <c r="D17" i="80" s="1"/>
  <c r="D11" i="80"/>
  <c r="E87" i="78"/>
  <c r="D87" i="78" s="1"/>
  <c r="E68" i="78"/>
  <c r="D68" i="78" s="1"/>
  <c r="E56" i="78"/>
  <c r="D56" i="78" s="1"/>
  <c r="E54" i="78"/>
  <c r="D54" i="78" s="1"/>
  <c r="E51" i="78"/>
  <c r="D51" i="78" s="1"/>
  <c r="E47" i="78"/>
  <c r="D47" i="78" s="1"/>
  <c r="E45" i="78"/>
  <c r="D45" i="78" s="1"/>
  <c r="E41" i="78"/>
  <c r="D41" i="78" s="1"/>
  <c r="E36" i="78"/>
  <c r="D36" i="78" s="1"/>
  <c r="E32" i="78"/>
  <c r="D32" i="78" s="1"/>
  <c r="E25" i="78"/>
  <c r="D25" i="78" s="1"/>
  <c r="E21" i="78"/>
  <c r="D21" i="78" s="1"/>
  <c r="E17" i="78"/>
  <c r="D17" i="78" s="1"/>
  <c r="E89" i="78" l="1"/>
  <c r="D89" i="78" s="1"/>
  <c r="E89" i="80"/>
  <c r="D89" i="80" s="1"/>
  <c r="E91" i="76" l="1"/>
  <c r="D91" i="76" s="1"/>
  <c r="E72" i="76"/>
  <c r="D72" i="76" s="1"/>
  <c r="E60" i="76"/>
  <c r="D60" i="76" s="1"/>
  <c r="E58" i="76"/>
  <c r="D58" i="76" s="1"/>
  <c r="E55" i="76"/>
  <c r="D55" i="76" s="1"/>
  <c r="E51" i="76"/>
  <c r="D51" i="76" s="1"/>
  <c r="E49" i="76"/>
  <c r="E45" i="76"/>
  <c r="D45" i="76" s="1"/>
  <c r="E40" i="76"/>
  <c r="D40" i="76" s="1"/>
  <c r="E36" i="76"/>
  <c r="D36" i="76" s="1"/>
  <c r="E29" i="76"/>
  <c r="D29" i="76" s="1"/>
  <c r="E25" i="76"/>
  <c r="D25" i="76" s="1"/>
  <c r="E21" i="76"/>
  <c r="D21" i="76" s="1"/>
  <c r="E93" i="76" l="1"/>
  <c r="D93" i="76" s="1"/>
  <c r="D49" i="76"/>
  <c r="E80" i="56" l="1"/>
  <c r="D80" i="56" s="1"/>
  <c r="E61" i="56"/>
  <c r="D61" i="56" s="1"/>
  <c r="E56" i="56"/>
  <c r="D56" i="56" s="1"/>
  <c r="E54" i="56"/>
  <c r="D54" i="56" s="1"/>
  <c r="E51" i="56"/>
  <c r="D51" i="56" s="1"/>
  <c r="E47" i="56"/>
  <c r="D47" i="56" s="1"/>
  <c r="E45" i="56"/>
  <c r="D45" i="56" s="1"/>
  <c r="E41" i="56"/>
  <c r="D41" i="56" s="1"/>
  <c r="E36" i="56"/>
  <c r="D36" i="56" s="1"/>
  <c r="E32" i="56"/>
  <c r="D32" i="56" s="1"/>
  <c r="E25" i="56"/>
  <c r="D25" i="56" s="1"/>
  <c r="E21" i="56"/>
  <c r="D21" i="56" s="1"/>
  <c r="E17" i="56"/>
  <c r="D17" i="56" s="1"/>
  <c r="E17" i="54"/>
  <c r="D17" i="54" s="1"/>
  <c r="E84" i="54"/>
  <c r="D84" i="54" s="1"/>
  <c r="D77" i="54"/>
  <c r="D72" i="54"/>
  <c r="E65" i="54"/>
  <c r="D65" i="54" s="1"/>
  <c r="E60" i="54"/>
  <c r="D60" i="54" s="1"/>
  <c r="E58" i="54"/>
  <c r="D58" i="54" s="1"/>
  <c r="E55" i="54"/>
  <c r="D55" i="54" s="1"/>
  <c r="E51" i="54"/>
  <c r="D51" i="54" s="1"/>
  <c r="E49" i="54"/>
  <c r="D49" i="54" s="1"/>
  <c r="E45" i="54"/>
  <c r="D45" i="54" s="1"/>
  <c r="E40" i="54"/>
  <c r="D40" i="54" s="1"/>
  <c r="E36" i="54"/>
  <c r="D36" i="54" s="1"/>
  <c r="E29" i="54"/>
  <c r="D29" i="54" s="1"/>
  <c r="E25" i="54"/>
  <c r="D25" i="54" s="1"/>
  <c r="E21" i="54"/>
  <c r="D21" i="54" s="1"/>
  <c r="D11" i="54"/>
  <c r="E86" i="54" l="1"/>
  <c r="D86" i="54" s="1"/>
  <c r="E82" i="56"/>
  <c r="D82" i="56" s="1"/>
  <c r="D68" i="28" l="1"/>
  <c r="E17" i="34"/>
  <c r="D17" i="34" s="1"/>
  <c r="E84" i="34" l="1"/>
  <c r="D84" i="34" s="1"/>
  <c r="E65" i="34"/>
  <c r="D65" i="34" s="1"/>
  <c r="E60" i="34"/>
  <c r="D60" i="34" s="1"/>
  <c r="E58" i="34"/>
  <c r="D58" i="34" s="1"/>
  <c r="E55" i="34"/>
  <c r="D55" i="34" s="1"/>
  <c r="E51" i="34"/>
  <c r="D51" i="34" s="1"/>
  <c r="E49" i="34"/>
  <c r="D49" i="34" s="1"/>
  <c r="E45" i="34"/>
  <c r="D45" i="34" s="1"/>
  <c r="E40" i="34"/>
  <c r="D40" i="34" s="1"/>
  <c r="E36" i="34"/>
  <c r="D36" i="34" s="1"/>
  <c r="E29" i="34"/>
  <c r="D29" i="34" s="1"/>
  <c r="E25" i="34"/>
  <c r="D25" i="34" s="1"/>
  <c r="E21" i="34"/>
  <c r="D21" i="34" s="1"/>
  <c r="E86" i="34" l="1"/>
  <c r="D86" i="34" s="1"/>
  <c r="E80" i="28" l="1"/>
  <c r="D80" i="28" s="1"/>
  <c r="D73" i="28"/>
  <c r="E61" i="28"/>
  <c r="D61" i="28" s="1"/>
  <c r="E56" i="28"/>
  <c r="D56" i="28" s="1"/>
  <c r="E54" i="28"/>
  <c r="D54" i="28" s="1"/>
  <c r="E51" i="28"/>
  <c r="D51" i="28" s="1"/>
  <c r="E47" i="28"/>
  <c r="D47" i="28" s="1"/>
  <c r="E45" i="28"/>
  <c r="D45" i="28" s="1"/>
  <c r="E41" i="28"/>
  <c r="D41" i="28" s="1"/>
  <c r="E36" i="28"/>
  <c r="D36" i="28" s="1"/>
  <c r="E32" i="28"/>
  <c r="D32" i="28" s="1"/>
  <c r="E25" i="28"/>
  <c r="D25" i="28" s="1"/>
  <c r="E21" i="28"/>
  <c r="D21" i="28" s="1"/>
  <c r="E17" i="28"/>
  <c r="D17" i="28" s="1"/>
  <c r="D11" i="28"/>
  <c r="E21" i="19"/>
  <c r="D21" i="19" s="1"/>
  <c r="E82" i="28" l="1"/>
  <c r="D82" i="28" s="1"/>
  <c r="E17" i="19"/>
  <c r="D17" i="19" s="1"/>
  <c r="E84" i="19" l="1"/>
  <c r="D84" i="19" s="1"/>
  <c r="E65" i="19"/>
  <c r="D65" i="19" s="1"/>
  <c r="E60" i="19"/>
  <c r="D60" i="19" s="1"/>
  <c r="E58" i="19"/>
  <c r="D58" i="19" s="1"/>
  <c r="E55" i="19"/>
  <c r="D55" i="19" s="1"/>
  <c r="E51" i="19"/>
  <c r="D51" i="19" s="1"/>
  <c r="E49" i="19"/>
  <c r="D49" i="19" s="1"/>
  <c r="E45" i="19"/>
  <c r="D45" i="19" s="1"/>
  <c r="E40" i="19"/>
  <c r="D40" i="19" s="1"/>
  <c r="E36" i="19"/>
  <c r="D36" i="19" s="1"/>
  <c r="E29" i="19"/>
  <c r="D29" i="19" s="1"/>
  <c r="E25" i="19"/>
  <c r="D25" i="19" s="1"/>
  <c r="E80" i="15"/>
  <c r="D80" i="15" s="1"/>
  <c r="E61" i="15"/>
  <c r="D61" i="15" s="1"/>
  <c r="E56" i="15"/>
  <c r="D56" i="15" s="1"/>
  <c r="E54" i="15"/>
  <c r="D54" i="15" s="1"/>
  <c r="E51" i="15"/>
  <c r="D51" i="15" s="1"/>
  <c r="E47" i="15"/>
  <c r="D47" i="15" s="1"/>
  <c r="E45" i="15"/>
  <c r="D45" i="15" s="1"/>
  <c r="E41" i="15"/>
  <c r="D41" i="15" s="1"/>
  <c r="E36" i="15"/>
  <c r="D36" i="15" s="1"/>
  <c r="E32" i="15"/>
  <c r="D32" i="15" s="1"/>
  <c r="E25" i="15"/>
  <c r="D25" i="15" s="1"/>
  <c r="E21" i="15"/>
  <c r="D21" i="15" s="1"/>
  <c r="E17" i="15"/>
  <c r="D17" i="15" s="1"/>
  <c r="E86" i="19" l="1"/>
  <c r="D86" i="19" s="1"/>
  <c r="E82" i="15"/>
  <c r="D82" i="15" s="1"/>
</calcChain>
</file>

<file path=xl/sharedStrings.xml><?xml version="1.0" encoding="utf-8"?>
<sst xmlns="http://schemas.openxmlformats.org/spreadsheetml/2006/main" count="3519" uniqueCount="254">
  <si>
    <t>ПЕРЕЧЕНЬ</t>
  </si>
  <si>
    <t xml:space="preserve"> работ и услуг по содержанию общего </t>
  </si>
  <si>
    <t xml:space="preserve">имущества собственников помещений в многоквартирном доме по адресу: </t>
  </si>
  <si>
    <t>№</t>
  </si>
  <si>
    <t>Наименование работ и услуг</t>
  </si>
  <si>
    <t>Периодичность выполнения работ и оказания услуг</t>
  </si>
  <si>
    <t>Годовая  плата (рублей)</t>
  </si>
  <si>
    <t>Стоимость на 1 кв. метр общей площади (рублей в месяц)</t>
  </si>
  <si>
    <t>I. Работы, необходимые для надлежащего содержания несущих конструкций (фундаментов, стен, колонн и столбов, перекрытий и покрытий, балок, ригелей, лестниц, несущих элементов крыш) и ненесущих конструкций (перегородок, внутренней отделки, полов) многоквартирном доме</t>
  </si>
  <si>
    <t>1.</t>
  </si>
  <si>
    <t>Работы, выполняемые в отношении всех видов ФУНДАМЕНТОВ:</t>
  </si>
  <si>
    <t>1.1.</t>
  </si>
  <si>
    <t>Проверка соответствия параметров вертикальной планировки территории вокруг здания проектным параметрам. Устранение выявленных нарушений</t>
  </si>
  <si>
    <t>1 раз в год</t>
  </si>
  <si>
    <t>1.2.</t>
  </si>
  <si>
    <t>Проверка технического состояния видимых частей конструкций с выявлением признаков неравномерных осадок фундаментов всех типов</t>
  </si>
  <si>
    <t>1.3.</t>
  </si>
  <si>
    <t>Проверка технического состояния видимых частей конструкций с выявлением коррозии арматуры, расслаивания, трещин, выпучивания, отклонения от вертикали в домах с бетонными, железобетонными и каменными фундаментами</t>
  </si>
  <si>
    <t>2 раз в год</t>
  </si>
  <si>
    <t>1.4.</t>
  </si>
  <si>
    <t>Проверка  состояния гидроизоляции фундаментов и систем водоотвода фундамента. При выявлении нарушений - восстановление их работоспособности</t>
  </si>
  <si>
    <t>по мере выявления нарушений</t>
  </si>
  <si>
    <t>2.</t>
  </si>
  <si>
    <t>Работы, выполняемые в зданиях с ПОДВАЛАМИ:</t>
  </si>
  <si>
    <t>2.1.</t>
  </si>
  <si>
    <t>Проверка температурно-влажностного режима подвальных помещений и при выявлении нарушений устранение причин его нарушения</t>
  </si>
  <si>
    <t>2.2.</t>
  </si>
  <si>
    <t>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</t>
  </si>
  <si>
    <t>2.3.</t>
  </si>
  <si>
    <t>Контроль за состоянием дверей подвалов и технических подполий, запорных устройств на них. Устранение выявленных неисправностей.</t>
  </si>
  <si>
    <t>3.</t>
  </si>
  <si>
    <t>Работы, выполняемые для надлежащего содержания СТЕН многоквартирных домов:</t>
  </si>
  <si>
    <t>3.1.</t>
  </si>
  <si>
    <t>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устройств;</t>
  </si>
  <si>
    <t>3.2.</t>
  </si>
  <si>
    <t>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</t>
  </si>
  <si>
    <t>3.3.</t>
  </si>
  <si>
    <t>В случае выявления повреждений и нарушений - составление плана мероприятий по инструментальному обследованию стен, восстановлению проектных условий их эксплуатации и его выполнение</t>
  </si>
  <si>
    <t>4.</t>
  </si>
  <si>
    <t>4.1.</t>
  </si>
  <si>
    <t>Выявление нарушений условий эксплуатации, несанкционированных изменений конструктивного решения, выявления прогибов, трещин и колебаний</t>
  </si>
  <si>
    <t>4.2.</t>
  </si>
  <si>
    <t>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 и сборных железобетонных плит</t>
  </si>
  <si>
    <t>4.4.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</si>
  <si>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</si>
  <si>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5.</t>
  </si>
  <si>
    <t>Работы, выполняемые в целях надлежащего содержания КРЫШ многоквартирных домов:</t>
  </si>
  <si>
    <t>5.1.</t>
  </si>
  <si>
    <t>проверка кровли на отсутствие протечек;</t>
  </si>
  <si>
    <t>2 раза в год</t>
  </si>
  <si>
    <t>5.2.</t>
  </si>
  <si>
    <t>5.3.</t>
  </si>
  <si>
    <t>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эксплуатируемых крышах;</t>
  </si>
  <si>
    <t>5.4.</t>
  </si>
  <si>
    <t>проверка и при необходимости очистка кровли и водоотводящих устройств от мусора, грязи и наледи, препятствующих стоку дождевых и талых вод;</t>
  </si>
  <si>
    <t>5.5.</t>
  </si>
  <si>
    <t>проверка и при необходимости очистка кровли от скопления снега и наледи;</t>
  </si>
  <si>
    <t>по мере необходимости</t>
  </si>
  <si>
    <t>6.</t>
  </si>
  <si>
    <t>Работы, выполняемые в целях надлежащего содержания ЛЕСТНИЦ многоквартирных домов:</t>
  </si>
  <si>
    <t>6.1.</t>
  </si>
  <si>
    <t>выявление деформации и повреждений в несущих конструкциях, надежности крепления ограждений, выбоин и сколов в ступенях</t>
  </si>
  <si>
    <t>6.2.</t>
  </si>
  <si>
    <t>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лестницами;</t>
  </si>
  <si>
    <t>6.3.</t>
  </si>
  <si>
    <t>при выявлении повреждений и нарушений - разработка плана восстановительных работ</t>
  </si>
  <si>
    <t>7.</t>
  </si>
  <si>
    <t>Работы, выполняемые в целях надлежащего содержания ФАСАДОВ многоквартирных домов:</t>
  </si>
  <si>
    <t>7.1.</t>
  </si>
  <si>
    <t>выявление нарушений отделки фасадов и их отдельных элементов, ослабления связи отделочных слоев со стенами</t>
  </si>
  <si>
    <t>7.3.</t>
  </si>
  <si>
    <t>контроль состояния и восстановление или замена отдельных элементов крылец и зонтов над входами в здание, в подвалы и над балконами;</t>
  </si>
  <si>
    <t>по мере выявления нарушений, отклонений</t>
  </si>
  <si>
    <t>7.4.</t>
  </si>
  <si>
    <t>контроль состояния и восстановление плотности притворов входных дверей, самозакрывающихся устройств (доводчики, пружины),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</si>
  <si>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</si>
  <si>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8.</t>
  </si>
  <si>
    <t>Работы, выполняемые в целях надлежащего содержания перегородок в многоквартирных домах</t>
  </si>
  <si>
    <t>8.1.</t>
  </si>
  <si>
    <t>выявление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</t>
  </si>
  <si>
    <t>8.2.</t>
  </si>
  <si>
    <t>проверка звукоизоляции и огнезащиты</t>
  </si>
  <si>
    <t>8.3.</t>
  </si>
  <si>
    <t>при выявлении повреждений и нарушений - разработка плана восстановительных работ (при необходимости), проведение восстановительных работ</t>
  </si>
  <si>
    <t>9.</t>
  </si>
  <si>
    <t>Работы, выполняемые в целях надлежащего содержания внутренней отделки многоквартирных домов, - проверка состояния внутренней отделки. При наличии угрозы обрушения отделочных слоев или нарушения защитных свойств отделки по отношению к несущим конструкциям и инженерному оборудованию - устранение выявленных нарушений</t>
  </si>
  <si>
    <t>9.1.</t>
  </si>
  <si>
    <t>10.</t>
  </si>
  <si>
    <t>Работы, выполняемые в целях надлежащего содержания ОКОНных и ДВЕРных заполнений помещений, относящихся к общему имуществу в многоквартирном доме:</t>
  </si>
  <si>
    <t>10.1.</t>
  </si>
  <si>
    <t>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доме.</t>
  </si>
  <si>
    <t>10.2.</t>
  </si>
  <si>
    <t>При выявлении нарушений в отопительный период - незамедлительный ремонт. В остальных случаях - разработка плана восстановительных работ (при необходимости), проведение восстановительных работ.</t>
  </si>
  <si>
    <t>по мере выявления</t>
  </si>
  <si>
    <r>
      <t> </t>
    </r>
    <r>
      <rPr>
        <b/>
        <sz val="10"/>
        <color rgb="FF000000"/>
        <rFont val="Times New Roman"/>
        <family val="1"/>
        <charset val="204"/>
      </rPr>
      <t>II. Работы, необходимые для надлежащего содержания оборудования и систем инженерно-технического обеспечения, входящих в состав общего имущества в многоквартирном доме</t>
    </r>
  </si>
  <si>
    <t>11.</t>
  </si>
  <si>
    <t>Работы, выполняемые в целях надлежащего содержания систем вентиляции и дымоудаления многоквартирных домов:</t>
  </si>
  <si>
    <t>11.1.</t>
  </si>
  <si>
    <t>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систем;</t>
  </si>
  <si>
    <t>11.2.</t>
  </si>
  <si>
    <t>12.</t>
  </si>
  <si>
    <t>Работы, выполняемые в целях надлежащего содержания индивидуальных тепловых пунктов,техническое обслуживание внутридомового газового оборудования в многоквартирных домах:</t>
  </si>
  <si>
    <t>Техническое обслуживание внутридомового газового оборудования</t>
  </si>
  <si>
    <t>13.</t>
  </si>
  <si>
    <t>Общие работы, выполняемые для надлежащего содержания систем ВОДОСНАБЖЕНИЯ (холодного и горячего), отопления и водоотведения в многоквартирных домах:</t>
  </si>
  <si>
    <t>13.1.</t>
  </si>
  <si>
    <t>По мере выявления нарушений</t>
  </si>
  <si>
    <t>13.4.</t>
  </si>
  <si>
    <t>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в многоквартирном доме.</t>
  </si>
  <si>
    <t>13.5.</t>
  </si>
  <si>
    <t>Контроль состояния и незамедлительное восстановление герметичности участков трубопроводов и соединительных элементов в случае их разгерметизации.</t>
  </si>
  <si>
    <t>13.6.</t>
  </si>
  <si>
    <t>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канализации.</t>
  </si>
  <si>
    <t>15.</t>
  </si>
  <si>
    <t>Работы, выполняемые в целях надлежащего содержания ЭЛЕКТРОоборудования, радио- и телекоммуникационного оборудования в многоквартирном доме:</t>
  </si>
  <si>
    <t>15.1.</t>
  </si>
  <si>
    <t>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по результатам проверки.</t>
  </si>
  <si>
    <t>15.2.</t>
  </si>
  <si>
    <t>Проверка и обеспечение работоспособности устройств защитного отключения.</t>
  </si>
  <si>
    <t>15.3.</t>
  </si>
  <si>
    <t>Техническое обслуживание и ремонт силовых и осветительных установок,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электрооборудования.</t>
  </si>
  <si>
    <t>1 раз в месяц</t>
  </si>
  <si>
    <t>15.4.</t>
  </si>
  <si>
    <t>Контроль состояния и изамена вышедшей из строя общедомовой проводки</t>
  </si>
  <si>
    <t>15.5.</t>
  </si>
  <si>
    <t>Техническое обслуживание и ремонт (замена) осветительных приборов</t>
  </si>
  <si>
    <t>Ежедневно</t>
  </si>
  <si>
    <t>12 раз в год</t>
  </si>
  <si>
    <t> III. Работы и услуги по содержанию иного общего имущества в многоквартирном доме</t>
  </si>
  <si>
    <t>18.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</si>
  <si>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</t>
  </si>
  <si>
    <t>19.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</si>
  <si>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</t>
  </si>
  <si>
    <t>24 раза в год</t>
  </si>
  <si>
    <t>Работы по обеспечению требований ПОЖАРНОЙ безопасности - осмотры и обеспечение работоспособного состояния пожарных лестниц, лазов, проходов, выходов, систем аварийного освещения, пожаротушения, сигнализации, противопожарного водоснабжения, средств противопожарной защиты, противодымной защиты.</t>
  </si>
  <si>
    <t>По мере выявления нарушений, отклонений</t>
  </si>
  <si>
    <t>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населения.</t>
  </si>
  <si>
    <t>ИТОГО</t>
  </si>
  <si>
    <t xml:space="preserve">при выявлении нарушений, приводящих к протечкам, - незамедлительное их устранение, Смена поврежденных листов асбоцементных кровель </t>
  </si>
  <si>
    <t>Уборка придомовой территории</t>
  </si>
  <si>
    <t>Контроль состояния и замена вышедшей из строя общедомовой проводки</t>
  </si>
  <si>
    <t>при выявлении нарушений, приводящих к протечкам, - незамедлительное их устранение, постановка заплат из кровельной стали, при размере заплат 1/2 листа</t>
  </si>
  <si>
    <t>при выявлении нарушений, приводящих к протечкам, - незамедлительное их устранение, постановка заплат на покрытия из кровельной стали, при размере заплат 1/2 листа</t>
  </si>
  <si>
    <t>при выявлении нарушений, приводящих к протечкам, - незамедлительное их устранение, постановка заплат на покрытия из мягкой кровли</t>
  </si>
  <si>
    <t xml:space="preserve">Уборка крыльца и площадки перед входом в подъезд </t>
  </si>
  <si>
    <t>14.</t>
  </si>
  <si>
    <t>Работы, выполняемые в целях надлежащего содержания систем ТЕПЛОСНАБЖЕНИЯ (отопление, горячее водоснабжение) в многоквартирных домах:</t>
  </si>
  <si>
    <t>14.1.</t>
  </si>
  <si>
    <t xml:space="preserve">проверка исправности и работоспособности оборудования, выполнение наладочных и ремонтных работ системы теплоснабжения в многоквартирных домах </t>
  </si>
  <si>
    <t>14.2.</t>
  </si>
  <si>
    <t>Осмотр системы теплоснабжения после окончания отопительного сезона, формирование и выполнение плана работ по подготовке МКД к новому отопительному сезону</t>
  </si>
  <si>
    <t>В соответствии с Приказом Миэнерго России от 12.03.2013 №103</t>
  </si>
  <si>
    <t>14.3.</t>
  </si>
  <si>
    <t>Испытания на прочность и плотность (гидравлические испытания) узлов ввода и систем отопления, промывка и регулировка систем отопления.</t>
  </si>
  <si>
    <t>14.4.</t>
  </si>
  <si>
    <t>Утепление труб, приборов, расширительных баков, востановление разрушенной тепловой изоляции, утепление элементов ИТП</t>
  </si>
  <si>
    <t>14.5.</t>
  </si>
  <si>
    <t>Учет нарушений в работе системы теплоснабжения, несчастных случаев связанных с содержанием и эксплуатацией системы теплоснабжения, и принятие мер по устранению причин их возникновения</t>
  </si>
  <si>
    <t>14.6.</t>
  </si>
  <si>
    <t>Ремонт (замена) отдельных участков трубопроводов, стояков, лежаков, секций отопительных приборов, запорной и регулировочной арматуры</t>
  </si>
  <si>
    <t xml:space="preserve"> </t>
  </si>
  <si>
    <t>при выявлении нарушений, приводящих к протечкам, - незамедлительное их устранение</t>
  </si>
  <si>
    <t>при выявлении нарушений, приводящих к протечкам, - незамедлительное их устранение, смена поврежденных листов асбоцементных кровель</t>
  </si>
  <si>
    <t>2.1</t>
  </si>
  <si>
    <t>Работы, выполняемые в целях надлежащего содержания перекрытий и покрытий в многоквартирных домах:</t>
  </si>
  <si>
    <t>Работы, выполняемые в целях надлежащего содержания внутренней отделки многоквартирных домов, проверка состояния внутренней отделки 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</si>
  <si>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 (Прилегающая к дому территория, 5 метров от границы земельного участка).</t>
  </si>
  <si>
    <t>Сдвигание свежевыпавшего снега и очистка придомовой территории  от снега и льда, при наличии колейности свыше 5 см.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</si>
  <si>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года.(Прилегающая к дому территория, 5 метров от границы земельного участка).</t>
  </si>
  <si>
    <t>Очистка придомовой территории от наледи и льда</t>
  </si>
  <si>
    <t>Уборка крыльца и площадки перед входом в подъезд</t>
  </si>
  <si>
    <t>В соответствии с Приказом Госстроя России от 22.08.2000 года № 191</t>
  </si>
  <si>
    <t>Контроль состояния и восстановление исправности элементов внутренней канализации.</t>
  </si>
  <si>
    <t>Каждый раз при поступлении заявок населения</t>
  </si>
  <si>
    <t>Уборка и выкашивание газонов</t>
  </si>
  <si>
    <t>4.3.</t>
  </si>
  <si>
    <t>7.2.</t>
  </si>
  <si>
    <t>1.5.</t>
  </si>
  <si>
    <t>Проверка состояния отмостки здания, восстановление, ремонт отмостки</t>
  </si>
  <si>
    <t>выявление деформации и повреждений несущих кровельных конструкций;</t>
  </si>
  <si>
    <t>выявление деформации и повреждений несущих кровельных конструкций</t>
  </si>
  <si>
    <t xml:space="preserve">
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расширительных баков и элементов, скрытых от постоянного наблюдения (разводящих трубопроводов и оборудования на чердаках, в подвалах и каналах).
</t>
  </si>
  <si>
    <t xml:space="preserve">
Сдвигание свежевыпавшего снега и очистка придомовой территории  от снега и льда, при наличии колейности свыше 5 см.
</t>
  </si>
  <si>
    <t>4.5.</t>
  </si>
  <si>
    <t>4.6.</t>
  </si>
  <si>
    <t>6.4.</t>
  </si>
  <si>
    <t>9.2.</t>
  </si>
  <si>
    <t>12.1.</t>
  </si>
  <si>
    <t>12.2.</t>
  </si>
  <si>
    <t>12.3.</t>
  </si>
  <si>
    <t>12.4.</t>
  </si>
  <si>
    <t>13.2.</t>
  </si>
  <si>
    <t>13.3.</t>
  </si>
  <si>
    <t>16.</t>
  </si>
  <si>
    <t>16.1.</t>
  </si>
  <si>
    <t>17.</t>
  </si>
  <si>
    <t>17.1.</t>
  </si>
  <si>
    <t>Работы, выполняемые в целях надлежащего содержания внутренней отделки многоквартирных домов, проверка состояния внутренней отделки.</t>
  </si>
  <si>
    <t>Проверка исправности, работоспособности, регулировка и техническое обслуживание запорной арматуры, элементов, скрытых от постоянного наблюдения (разводящих трубопроводов и оборудования на чердаках, в подвалах и каналах).</t>
  </si>
  <si>
    <t>Сдвигание свежевыпавшего снега и очистка придомовой териитории от снега и льда при наличии колейности свыше 5 см.</t>
  </si>
  <si>
    <t>Очистка от мусора урн, установленных возле подъездов</t>
  </si>
  <si>
    <t>Работы по содержанию земельного участка, на котором расположен многоквартирный дом, с элементами озеленения и благоустройства,  иными объектами, предназначенными для обслуживания и эксплуатации дома (далее - придомовая территория) в теплый период года.(прилегающая к дому территория,5 метров от границы земельного участка).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</si>
  <si>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года.(Прилегающая к дому территория, 5 метров от границы земельного участка)</t>
  </si>
  <si>
    <t>24 раза в месяц</t>
  </si>
  <si>
    <t>очистка от мусора урн, установленных возле подъездов</t>
  </si>
  <si>
    <t>Очистка от мусора урн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</si>
  <si>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  Прилегающая к дому территория, 5 метров от границы земельного участка).</t>
  </si>
  <si>
    <t>24 раза а год</t>
  </si>
  <si>
    <t>16.2.</t>
  </si>
  <si>
    <t>16.3.</t>
  </si>
  <si>
    <t>18.1.</t>
  </si>
  <si>
    <t>5.6.</t>
  </si>
  <si>
    <t xml:space="preserve">Работы, выполняемые в целях надлежащего содержания внутренней отделки многоквартирных домов, проверка состояния внутренней отделки </t>
  </si>
  <si>
    <t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года.(Прилегающая к дому территория, 5 метров от границы земельного участка).</t>
  </si>
  <si>
    <t>Очистка придомоой территории от наледи и льда</t>
  </si>
  <si>
    <t>10.3.</t>
  </si>
  <si>
    <t>Проверка сотсояния отмостки здания, восстановление, ремонт отмостки</t>
  </si>
  <si>
    <t xml:space="preserve">Работы по содержанию земельного участка, на котором расположен многоквартирный дом, с элементами озеленения и благоустройства, придомовой территории и МАФ, иными объектами, предназначенными для обслуживания и эксплуатации дома (далее - придомовая территория) в холодный период года.
(Прилегающая к дому территория, 5 метров от границы земельного участка).
</t>
  </si>
  <si>
    <t>Каждыцй раз при поступлении заявок населения</t>
  </si>
  <si>
    <t>16.4.</t>
  </si>
  <si>
    <t>17.2.</t>
  </si>
  <si>
    <t>17.3.</t>
  </si>
  <si>
    <t>19.1.</t>
  </si>
  <si>
    <t>Проверк состояния отмостки здания, восстановление, ремонт отмостки</t>
  </si>
  <si>
    <t>Сдвигание свежевыпавшего снега и очистка придомовой территории от снега и льда при наличии колейности свыше 5 см.</t>
  </si>
  <si>
    <t>17.4.</t>
  </si>
  <si>
    <t>.</t>
  </si>
  <si>
    <t>Проверка состояния отмостки  здания, восстановление, ремонт отмостки</t>
  </si>
  <si>
    <t xml:space="preserve">г. Чаплыгин, ул. Л. Толстого, д. 20
</t>
  </si>
  <si>
    <t xml:space="preserve">г. Чаплыгин, ул. К. Марса, д.17
</t>
  </si>
  <si>
    <t xml:space="preserve">г. Чаплыгин, ул. Литейная, д.4
</t>
  </si>
  <si>
    <r>
      <rPr>
        <b/>
        <sz val="12"/>
        <color rgb="FF000000"/>
        <rFont val="Times New Roman"/>
        <family val="1"/>
        <charset val="204"/>
      </rPr>
      <t>г. Чаплыгин, ул. Октябрьская, д.54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</si>
  <si>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 xml:space="preserve">г. Чаплыгин, ул. Октябрьская,д. 56
</t>
  </si>
  <si>
    <t xml:space="preserve">г. Чаплыгин, ул. Московская, д.3а, ул. Московская, д.7
</t>
  </si>
  <si>
    <t>г. Чаплыгин, ул. С.Тюленина, д.7, ул. Мира, 2а</t>
  </si>
  <si>
    <r>
      <rPr>
        <b/>
        <sz val="12"/>
        <color rgb="FF000000"/>
        <rFont val="Times New Roman"/>
        <family val="1"/>
        <charset val="204"/>
      </rPr>
      <t>г. Чаплыгин, ул. Индустриальная,д.43, ул. Индустриальная, д.35, ул. Индустриальная, д.41, ул. Литейная, д.1, ул. Тюленина, д.9, ул.С. Тюленина, д.1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</si>
  <si>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 xml:space="preserve">г. Чаплыгин, ул. Индустриальная,д. 47, ул. Л. Толстого, д.10, ул.Л. Толстого, д.39, ул. Дружбы, д.1а
</t>
  </si>
  <si>
    <t xml:space="preserve">г. Чаплыгин,  ул. Советская, д.5, ул. Советская, д.7
</t>
  </si>
  <si>
    <r>
      <rPr>
        <b/>
        <sz val="12"/>
        <color rgb="FF000000"/>
        <rFont val="Times New Roman"/>
        <family val="1"/>
        <charset val="204"/>
      </rPr>
      <t xml:space="preserve">г. Чаплыгин,  ул.М. Горького, д.17 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</si>
  <si>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>г. Чаплыгин, ул. Литейная, 2, ул. Островская,д.2, ул. Пушкина, д.22, ул.Ф. Энгельса, д.3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</si>
  <si>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>г. Чаплыгин, ул. Крупской, д. 40, ул. Индустриальная, д.39, ул. Чехова, д.4,ул. Чехова, д.2, ул.Ф. Энгельса, д.33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</si>
  <si>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>контроль состояния и восстановление или замена отдельных элементов крылец и зонтов над входами в здание;</t>
  </si>
  <si>
    <t>контроль состояния и восстановление или замена отдельных элементов крылец и зонтов над входами в здание, в подвалы;</t>
  </si>
  <si>
    <r>
      <rPr>
        <b/>
        <sz val="12"/>
        <color rgb="FF000000"/>
        <rFont val="Times New Roman"/>
        <family val="1"/>
        <charset val="204"/>
      </rPr>
      <t>г. Чаплыгин, ул. Вокзальная, д.15, ул. Вокзальная, д.19, ул. Горького, д.13, ул. Индустриальная, д.11, ул. Индустриальная, д.37, ул. Индустриальная, д.45, ул. Королева, д.1, ул. Л. Толстого, д.31, ул. Л. Толстого, д.33, ул. Л. Толстого, д.37, ул. Л.Толстого, д.41, ул. Л. Толстого, д.8, ул. Л. Толстого, д.18, ул. Чехова, д.1,ул. Советская, д.4, ул. Советская, д.2, ул. Московская, д.9,ул. Московская, д.11, ул. Индустриальная, д.33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</si>
  <si>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>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</t>
  </si>
  <si>
    <t>контроль состояния и восстановление плотности притворов входных дверей, самозакрывающихся устройств (пружины),</t>
  </si>
  <si>
    <t>при выявлении повреждений и нарушений - разработка плана восстановительных работ (при необходимости).Проведение ремонтных работ.</t>
  </si>
  <si>
    <t>Общие работы, выполняемые для надлежащего содержания систем ВОДОСНАБЖЕНИЯ (холодного) и водоотведения в многоквартирных домах:</t>
  </si>
  <si>
    <t>Проверка исправности, работоспособности, регулировка и техническое обслуживание запорной арматуры, элементов, скрытых от постоянного наблюдения.</t>
  </si>
  <si>
    <t>Уборка и выкашивание газонов, уборка придомовой территории</t>
  </si>
  <si>
    <r>
      <rPr>
        <b/>
        <sz val="12"/>
        <color rgb="FF000000"/>
        <rFont val="Times New Roman"/>
        <family val="1"/>
        <charset val="204"/>
      </rPr>
      <t>г. Чаплыгин, ул. Советская, д.3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</si>
  <si>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r>
      <rPr>
        <b/>
        <sz val="12"/>
        <color rgb="FF000000"/>
        <rFont val="Times New Roman"/>
        <family val="1"/>
        <charset val="204"/>
      </rPr>
      <t>г. Чаплыгин, ул. Индустриальная,д. 49, ул. Королева, д.2, ул. Раненбургская, д.6, ул. С. Тюленина, д.15, ул. С.Тюленина, д.2, ул. Советская, д.1, ул. Л. Толстого, д.6, ул. Л. Толстого д.16, ул. Вокзальная, д.17, ул. Л. Толстого, д.14</t>
    </r>
    <r>
      <rPr>
        <b/>
        <u/>
        <sz val="12"/>
        <color rgb="FF000000"/>
        <rFont val="Times New Roman"/>
        <family val="1"/>
        <charset val="204"/>
      </rPr>
      <t xml:space="preserve">
</t>
    </r>
  </si>
  <si>
    <t xml:space="preserve">                                                                   Приложение  № 2
                                             к распоряжению администрации
                                  Чаплыгинского муниципального района
                                от                2022 г.                       № </t>
  </si>
  <si>
    <r>
      <rPr>
        <b/>
        <sz val="12"/>
        <color rgb="FF000000"/>
        <rFont val="Times New Roman"/>
        <family val="1"/>
        <charset val="204"/>
      </rPr>
      <t>г. Чаплыгин, ул. Вокзальная, д. 14, ул. Вокзальная, д.16А, ул.М.Горького, д.15,ул. Кирова, д.35, ул. Ломоносова, д.27, ул. Полевая, д.8, пл. Хлебная, д.4, ул. Ф. Энгельса, д.1</t>
    </r>
    <r>
      <rPr>
        <b/>
        <u/>
        <sz val="12"/>
        <color rgb="FF00000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</si>
</sst>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2" fontId="7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 wrapText="1"/>
    </xf>
    <xf numFmtId="2" fontId="8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  <xf numFmtId="16" fontId="5" fillId="0" borderId="1" xfId="0" applyNumberFormat="1" applyFont="1" applyFill="1" applyBorder="1" applyAlignment="1">
      <alignment vertical="center"/>
    </xf>
    <xf numFmtId="16" fontId="5" fillId="0" borderId="1" xfId="0" applyNumberFormat="1" applyFont="1" applyFill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14" fontId="5" fillId="0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0" fillId="0" borderId="0" xfId="0" applyNumberFormat="1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" xfId="0" applyBorder="1"/>
    <xf numFmtId="0" fontId="11" fillId="0" borderId="0" xfId="0" applyFont="1" applyAlignment="1">
      <alignment wrapText="1"/>
    </xf>
    <xf numFmtId="0" fontId="7" fillId="0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workbookViewId="0">
      <selection activeCell="I12" sqref="I12"/>
    </sheetView>
  </sheetViews>
  <sheetFormatPr defaultRowHeight="15" x14ac:dyDescent="0.25"/>
  <cols>
    <col min="1" max="1" width="6.28515625" customWidth="1"/>
    <col min="2" max="2" width="58.5703125" customWidth="1"/>
    <col min="3" max="3" width="18.140625" customWidth="1"/>
    <col min="4" max="4" width="19.85546875" customWidth="1"/>
    <col min="5" max="5" width="19.42578125" customWidth="1"/>
    <col min="6" max="6" width="9.5703125" bestFit="1" customWidth="1"/>
    <col min="7" max="7" width="9.28515625" bestFit="1" customWidth="1"/>
  </cols>
  <sheetData>
    <row r="2" spans="1:7" ht="15" customHeight="1" x14ac:dyDescent="0.25">
      <c r="C2" s="34" t="s">
        <v>252</v>
      </c>
      <c r="D2" s="34"/>
      <c r="E2" s="34"/>
    </row>
    <row r="3" spans="1:7" x14ac:dyDescent="0.25">
      <c r="C3" s="34"/>
      <c r="D3" s="34"/>
      <c r="E3" s="34"/>
    </row>
    <row r="4" spans="1:7" x14ac:dyDescent="0.25">
      <c r="C4" s="34"/>
      <c r="D4" s="34"/>
      <c r="E4" s="34"/>
    </row>
    <row r="5" spans="1:7" x14ac:dyDescent="0.25">
      <c r="C5" s="34"/>
      <c r="D5" s="34"/>
      <c r="E5" s="34"/>
    </row>
    <row r="6" spans="1:7" ht="15.75" x14ac:dyDescent="0.25">
      <c r="A6" s="38" t="s">
        <v>0</v>
      </c>
      <c r="B6" s="38"/>
      <c r="C6" s="38"/>
      <c r="D6" s="38"/>
      <c r="E6" s="38"/>
    </row>
    <row r="7" spans="1:7" ht="15.75" x14ac:dyDescent="0.25">
      <c r="A7" s="38" t="s">
        <v>1</v>
      </c>
      <c r="B7" s="38"/>
      <c r="C7" s="38"/>
      <c r="D7" s="38"/>
      <c r="E7" s="38"/>
    </row>
    <row r="8" spans="1:7" ht="15.75" x14ac:dyDescent="0.25">
      <c r="A8" s="38" t="s">
        <v>2</v>
      </c>
      <c r="B8" s="38"/>
      <c r="C8" s="38"/>
      <c r="D8" s="38"/>
      <c r="E8" s="38"/>
    </row>
    <row r="9" spans="1:7" ht="27.75" customHeight="1" x14ac:dyDescent="0.25">
      <c r="A9" s="39" t="s">
        <v>239</v>
      </c>
      <c r="B9" s="40"/>
      <c r="C9" s="40"/>
      <c r="D9" s="40"/>
      <c r="E9" s="40"/>
    </row>
    <row r="10" spans="1:7" ht="18.75" x14ac:dyDescent="0.25">
      <c r="A10" s="1"/>
    </row>
    <row r="11" spans="1:7" ht="38.25" x14ac:dyDescent="0.25">
      <c r="A11" s="6" t="s">
        <v>3</v>
      </c>
      <c r="B11" s="6" t="s">
        <v>4</v>
      </c>
      <c r="C11" s="6" t="s">
        <v>5</v>
      </c>
      <c r="D11" s="6" t="s">
        <v>6</v>
      </c>
      <c r="E11" s="6" t="s">
        <v>7</v>
      </c>
    </row>
    <row r="12" spans="1:7" ht="37.5" customHeight="1" x14ac:dyDescent="0.25">
      <c r="A12" s="41" t="s">
        <v>8</v>
      </c>
      <c r="B12" s="41"/>
      <c r="C12" s="41"/>
      <c r="D12" s="41"/>
      <c r="E12" s="41"/>
    </row>
    <row r="13" spans="1:7" x14ac:dyDescent="0.25">
      <c r="A13" s="3" t="s">
        <v>9</v>
      </c>
      <c r="B13" s="7" t="s">
        <v>10</v>
      </c>
      <c r="C13" s="7"/>
      <c r="D13" s="8">
        <v>2711.51</v>
      </c>
      <c r="E13" s="2">
        <f>D13/2100.7/12</f>
        <v>0.10756374859173928</v>
      </c>
      <c r="F13" s="30"/>
      <c r="G13" s="30"/>
    </row>
    <row r="14" spans="1:7" ht="38.25" x14ac:dyDescent="0.25">
      <c r="A14" s="10" t="s">
        <v>11</v>
      </c>
      <c r="B14" s="3" t="s">
        <v>12</v>
      </c>
      <c r="C14" s="3" t="s">
        <v>13</v>
      </c>
      <c r="D14" s="8">
        <v>544.5</v>
      </c>
      <c r="E14" s="2">
        <f t="shared" ref="E14:E77" si="0">D14/2100.7/12</f>
        <v>2.1599942876184133E-2</v>
      </c>
      <c r="F14" s="32"/>
      <c r="G14" s="30"/>
    </row>
    <row r="15" spans="1:7" ht="38.25" x14ac:dyDescent="0.25">
      <c r="A15" s="10" t="s">
        <v>14</v>
      </c>
      <c r="B15" s="3" t="s">
        <v>15</v>
      </c>
      <c r="C15" s="3" t="s">
        <v>13</v>
      </c>
      <c r="D15" s="8">
        <v>544.5</v>
      </c>
      <c r="E15" s="2">
        <f t="shared" si="0"/>
        <v>2.1599942876184133E-2</v>
      </c>
      <c r="F15" s="32"/>
      <c r="G15" s="30"/>
    </row>
    <row r="16" spans="1:7" ht="51" x14ac:dyDescent="0.25">
      <c r="A16" s="10" t="s">
        <v>16</v>
      </c>
      <c r="B16" s="3" t="s">
        <v>17</v>
      </c>
      <c r="C16" s="3" t="s">
        <v>18</v>
      </c>
      <c r="D16" s="8">
        <v>544.5</v>
      </c>
      <c r="E16" s="2">
        <f t="shared" si="0"/>
        <v>2.1599942876184133E-2</v>
      </c>
      <c r="F16" s="32"/>
      <c r="G16" s="30"/>
    </row>
    <row r="17" spans="1:7" ht="38.25" x14ac:dyDescent="0.25">
      <c r="A17" s="10" t="s">
        <v>19</v>
      </c>
      <c r="B17" s="3" t="s">
        <v>20</v>
      </c>
      <c r="C17" s="3" t="s">
        <v>21</v>
      </c>
      <c r="D17" s="8">
        <v>816.75</v>
      </c>
      <c r="E17" s="2">
        <f t="shared" si="0"/>
        <v>3.2399914314276197E-2</v>
      </c>
      <c r="F17" s="32"/>
      <c r="G17" s="30"/>
    </row>
    <row r="18" spans="1:7" ht="25.5" x14ac:dyDescent="0.25">
      <c r="A18" s="10" t="s">
        <v>177</v>
      </c>
      <c r="B18" s="3" t="s">
        <v>178</v>
      </c>
      <c r="C18" s="3" t="s">
        <v>13</v>
      </c>
      <c r="D18" s="8">
        <v>272.25</v>
      </c>
      <c r="E18" s="2">
        <f t="shared" si="0"/>
        <v>1.0799971438092066E-2</v>
      </c>
      <c r="F18" s="32"/>
      <c r="G18" s="30"/>
    </row>
    <row r="19" spans="1:7" ht="25.5" x14ac:dyDescent="0.25">
      <c r="A19" s="3" t="s">
        <v>22</v>
      </c>
      <c r="B19" s="7" t="s">
        <v>31</v>
      </c>
      <c r="C19" s="7"/>
      <c r="D19" s="8">
        <v>1633.5</v>
      </c>
      <c r="E19" s="2">
        <f t="shared" si="0"/>
        <v>6.4799828628552394E-2</v>
      </c>
      <c r="F19" s="30"/>
      <c r="G19" s="30"/>
    </row>
    <row r="20" spans="1:7" ht="63.75" x14ac:dyDescent="0.25">
      <c r="A20" s="12" t="s">
        <v>163</v>
      </c>
      <c r="B20" s="3" t="s">
        <v>33</v>
      </c>
      <c r="C20" s="3" t="s">
        <v>13</v>
      </c>
      <c r="D20" s="8">
        <v>544.5</v>
      </c>
      <c r="E20" s="2">
        <f t="shared" si="0"/>
        <v>2.1599942876184133E-2</v>
      </c>
      <c r="F20" s="32"/>
      <c r="G20" s="30"/>
    </row>
    <row r="21" spans="1:7" ht="38.25" x14ac:dyDescent="0.25">
      <c r="A21" s="17" t="s">
        <v>26</v>
      </c>
      <c r="B21" s="3" t="s">
        <v>35</v>
      </c>
      <c r="C21" s="3" t="s">
        <v>13</v>
      </c>
      <c r="D21" s="8">
        <v>544.5</v>
      </c>
      <c r="E21" s="2">
        <f t="shared" si="0"/>
        <v>2.1599942876184133E-2</v>
      </c>
      <c r="F21" s="32"/>
      <c r="G21" s="30"/>
    </row>
    <row r="22" spans="1:7" ht="51" x14ac:dyDescent="0.25">
      <c r="A22" s="17" t="s">
        <v>28</v>
      </c>
      <c r="B22" s="3" t="s">
        <v>37</v>
      </c>
      <c r="C22" s="3" t="s">
        <v>21</v>
      </c>
      <c r="D22" s="8">
        <v>544.5</v>
      </c>
      <c r="E22" s="2">
        <f t="shared" si="0"/>
        <v>2.1599942876184133E-2</v>
      </c>
      <c r="F22" s="32"/>
      <c r="G22" s="30"/>
    </row>
    <row r="23" spans="1:7" ht="25.5" x14ac:dyDescent="0.25">
      <c r="A23" s="3" t="s">
        <v>30</v>
      </c>
      <c r="B23" s="7" t="s">
        <v>164</v>
      </c>
      <c r="C23" s="7"/>
      <c r="D23" s="8">
        <v>816.75</v>
      </c>
      <c r="E23" s="2">
        <f t="shared" si="0"/>
        <v>3.2399914314276197E-2</v>
      </c>
      <c r="F23" s="30"/>
      <c r="G23" s="30"/>
    </row>
    <row r="24" spans="1:7" ht="38.25" x14ac:dyDescent="0.25">
      <c r="A24" s="10" t="s">
        <v>32</v>
      </c>
      <c r="B24" s="3" t="s">
        <v>40</v>
      </c>
      <c r="C24" s="3" t="s">
        <v>13</v>
      </c>
      <c r="D24" s="8">
        <v>272.25</v>
      </c>
      <c r="E24" s="2">
        <f t="shared" si="0"/>
        <v>1.0799971438092066E-2</v>
      </c>
      <c r="F24" s="32"/>
      <c r="G24" s="30"/>
    </row>
    <row r="25" spans="1:7" ht="63.75" x14ac:dyDescent="0.25">
      <c r="A25" s="10" t="s">
        <v>34</v>
      </c>
      <c r="B25" s="3" t="s">
        <v>42</v>
      </c>
      <c r="C25" s="3" t="s">
        <v>13</v>
      </c>
      <c r="D25" s="8">
        <v>272.25</v>
      </c>
      <c r="E25" s="2">
        <f t="shared" si="0"/>
        <v>1.0799971438092066E-2</v>
      </c>
      <c r="F25" s="32"/>
      <c r="G25" s="30"/>
    </row>
    <row r="26" spans="1:7" ht="38.25" x14ac:dyDescent="0.25">
      <c r="A26" s="10" t="s">
        <v>36</v>
      </c>
      <c r="B26" s="3" t="s">
        <v>44</v>
      </c>
      <c r="C26" s="3" t="s">
        <v>21</v>
      </c>
      <c r="D26" s="8">
        <v>272.25</v>
      </c>
      <c r="E26" s="2">
        <f t="shared" si="0"/>
        <v>1.0799971438092066E-2</v>
      </c>
      <c r="F26" s="32"/>
      <c r="G26" s="30"/>
    </row>
    <row r="27" spans="1:7" ht="25.5" x14ac:dyDescent="0.25">
      <c r="A27" s="3" t="s">
        <v>38</v>
      </c>
      <c r="B27" s="7" t="s">
        <v>46</v>
      </c>
      <c r="C27" s="7"/>
      <c r="D27" s="8">
        <v>87664.73</v>
      </c>
      <c r="E27" s="2">
        <f t="shared" si="0"/>
        <v>3.4775999270084577</v>
      </c>
      <c r="F27" s="30"/>
      <c r="G27" s="30"/>
    </row>
    <row r="28" spans="1:7" x14ac:dyDescent="0.25">
      <c r="A28" s="12" t="s">
        <v>39</v>
      </c>
      <c r="B28" s="13" t="s">
        <v>48</v>
      </c>
      <c r="C28" s="3" t="s">
        <v>49</v>
      </c>
      <c r="D28" s="8">
        <v>1361.25</v>
      </c>
      <c r="E28" s="2">
        <f t="shared" si="0"/>
        <v>5.3999857190460326E-2</v>
      </c>
      <c r="F28" s="32"/>
      <c r="G28" s="30"/>
    </row>
    <row r="29" spans="1:7" ht="25.5" x14ac:dyDescent="0.25">
      <c r="A29" s="10" t="s">
        <v>41</v>
      </c>
      <c r="B29" s="3" t="s">
        <v>179</v>
      </c>
      <c r="C29" s="3" t="s">
        <v>49</v>
      </c>
      <c r="D29" s="8">
        <v>1089</v>
      </c>
      <c r="E29" s="2">
        <f t="shared" si="0"/>
        <v>4.3199885752368265E-2</v>
      </c>
      <c r="F29" s="32"/>
      <c r="G29" s="30"/>
    </row>
    <row r="30" spans="1:7" ht="51" x14ac:dyDescent="0.25">
      <c r="A30" s="10" t="s">
        <v>175</v>
      </c>
      <c r="B30" s="3" t="s">
        <v>52</v>
      </c>
      <c r="C30" s="3" t="s">
        <v>18</v>
      </c>
      <c r="D30" s="8">
        <v>816.75</v>
      </c>
      <c r="E30" s="2">
        <f t="shared" si="0"/>
        <v>3.2399914314276197E-2</v>
      </c>
      <c r="F30" s="32"/>
      <c r="G30" s="30"/>
    </row>
    <row r="31" spans="1:7" ht="38.25" x14ac:dyDescent="0.25">
      <c r="A31" s="10" t="s">
        <v>43</v>
      </c>
      <c r="B31" s="3" t="s">
        <v>54</v>
      </c>
      <c r="C31" s="3" t="s">
        <v>18</v>
      </c>
      <c r="D31" s="8">
        <v>544.5</v>
      </c>
      <c r="E31" s="2">
        <f t="shared" si="0"/>
        <v>2.1599942876184133E-2</v>
      </c>
      <c r="F31" s="32"/>
      <c r="G31" s="30"/>
    </row>
    <row r="32" spans="1:7" ht="25.5" x14ac:dyDescent="0.25">
      <c r="A32" s="10" t="s">
        <v>183</v>
      </c>
      <c r="B32" s="3" t="s">
        <v>56</v>
      </c>
      <c r="C32" s="3" t="s">
        <v>57</v>
      </c>
      <c r="D32" s="8">
        <v>1089</v>
      </c>
      <c r="E32" s="2">
        <f t="shared" si="0"/>
        <v>4.3199885752368265E-2</v>
      </c>
      <c r="F32" s="32"/>
      <c r="G32" s="30"/>
    </row>
    <row r="33" spans="1:7" ht="38.25" x14ac:dyDescent="0.25">
      <c r="A33" s="10" t="s">
        <v>184</v>
      </c>
      <c r="B33" s="3" t="s">
        <v>138</v>
      </c>
      <c r="C33" s="3" t="s">
        <v>21</v>
      </c>
      <c r="D33" s="8">
        <v>82764.22</v>
      </c>
      <c r="E33" s="2">
        <f t="shared" si="0"/>
        <v>3.2832000444296345</v>
      </c>
      <c r="F33" s="32"/>
      <c r="G33" s="30"/>
    </row>
    <row r="34" spans="1:7" ht="25.5" x14ac:dyDescent="0.25">
      <c r="A34" s="3" t="s">
        <v>45</v>
      </c>
      <c r="B34" s="7" t="s">
        <v>59</v>
      </c>
      <c r="C34" s="7"/>
      <c r="D34" s="8">
        <v>816.75</v>
      </c>
      <c r="E34" s="2">
        <f t="shared" si="0"/>
        <v>3.2399914314276197E-2</v>
      </c>
      <c r="F34" s="30"/>
      <c r="G34" s="30"/>
    </row>
    <row r="35" spans="1:7" ht="25.5" x14ac:dyDescent="0.25">
      <c r="A35" s="10" t="s">
        <v>47</v>
      </c>
      <c r="B35" s="3" t="s">
        <v>61</v>
      </c>
      <c r="C35" s="3" t="s">
        <v>13</v>
      </c>
      <c r="D35" s="8">
        <v>272.25</v>
      </c>
      <c r="E35" s="2">
        <f t="shared" si="0"/>
        <v>1.0799971438092066E-2</v>
      </c>
      <c r="F35" s="32"/>
      <c r="G35" s="30"/>
    </row>
    <row r="36" spans="1:7" ht="51" x14ac:dyDescent="0.25">
      <c r="A36" s="10" t="s">
        <v>50</v>
      </c>
      <c r="B36" s="3" t="s">
        <v>63</v>
      </c>
      <c r="C36" s="3" t="s">
        <v>13</v>
      </c>
      <c r="D36" s="8">
        <v>272.25</v>
      </c>
      <c r="E36" s="2">
        <f t="shared" si="0"/>
        <v>1.0799971438092066E-2</v>
      </c>
      <c r="F36" s="32"/>
      <c r="G36" s="30"/>
    </row>
    <row r="37" spans="1:7" ht="25.5" x14ac:dyDescent="0.25">
      <c r="A37" s="10" t="s">
        <v>51</v>
      </c>
      <c r="B37" s="3" t="s">
        <v>65</v>
      </c>
      <c r="C37" s="3" t="s">
        <v>21</v>
      </c>
      <c r="D37" s="8">
        <v>272.25</v>
      </c>
      <c r="E37" s="2">
        <f t="shared" si="0"/>
        <v>1.0799971438092066E-2</v>
      </c>
      <c r="F37" s="32"/>
      <c r="G37" s="30"/>
    </row>
    <row r="38" spans="1:7" ht="25.5" x14ac:dyDescent="0.25">
      <c r="A38" s="3" t="s">
        <v>58</v>
      </c>
      <c r="B38" s="7" t="s">
        <v>67</v>
      </c>
      <c r="C38" s="7"/>
      <c r="D38" s="8">
        <v>2994.76</v>
      </c>
      <c r="E38" s="2">
        <f t="shared" si="0"/>
        <v>0.1188000825121785</v>
      </c>
      <c r="F38" s="30"/>
      <c r="G38" s="30"/>
    </row>
    <row r="39" spans="1:7" ht="25.5" x14ac:dyDescent="0.25">
      <c r="A39" s="3" t="s">
        <v>60</v>
      </c>
      <c r="B39" s="3" t="s">
        <v>69</v>
      </c>
      <c r="C39" s="3" t="s">
        <v>13</v>
      </c>
      <c r="D39" s="8">
        <v>544.5</v>
      </c>
      <c r="E39" s="2">
        <f t="shared" si="0"/>
        <v>2.1599942876184133E-2</v>
      </c>
      <c r="F39" s="32"/>
      <c r="G39" s="30"/>
    </row>
    <row r="40" spans="1:7" ht="38.25" x14ac:dyDescent="0.25">
      <c r="A40" s="3" t="s">
        <v>62</v>
      </c>
      <c r="B40" s="3" t="s">
        <v>71</v>
      </c>
      <c r="C40" s="3" t="s">
        <v>72</v>
      </c>
      <c r="D40" s="8">
        <v>544.5</v>
      </c>
      <c r="E40" s="2">
        <f t="shared" si="0"/>
        <v>2.1599942876184133E-2</v>
      </c>
      <c r="F40" s="32"/>
      <c r="G40" s="30"/>
    </row>
    <row r="41" spans="1:7" ht="25.5" x14ac:dyDescent="0.25">
      <c r="A41" s="3" t="s">
        <v>64</v>
      </c>
      <c r="B41" s="3" t="s">
        <v>74</v>
      </c>
      <c r="C41" s="3" t="s">
        <v>13</v>
      </c>
      <c r="D41" s="8">
        <v>544.5</v>
      </c>
      <c r="E41" s="2">
        <f t="shared" si="0"/>
        <v>2.1599942876184133E-2</v>
      </c>
      <c r="F41" s="32"/>
      <c r="G41" s="30"/>
    </row>
    <row r="42" spans="1:7" ht="38.25" x14ac:dyDescent="0.25">
      <c r="A42" s="3" t="s">
        <v>185</v>
      </c>
      <c r="B42" s="3" t="s">
        <v>75</v>
      </c>
      <c r="C42" s="3" t="s">
        <v>21</v>
      </c>
      <c r="D42" s="8">
        <v>1361.25</v>
      </c>
      <c r="E42" s="2">
        <f t="shared" si="0"/>
        <v>5.3999857190460326E-2</v>
      </c>
      <c r="F42" s="32"/>
      <c r="G42" s="30"/>
    </row>
    <row r="43" spans="1:7" ht="25.5" x14ac:dyDescent="0.25">
      <c r="A43" s="3" t="s">
        <v>66</v>
      </c>
      <c r="B43" s="7" t="s">
        <v>77</v>
      </c>
      <c r="C43" s="7"/>
      <c r="D43" s="8">
        <v>816.75</v>
      </c>
      <c r="E43" s="2">
        <f t="shared" si="0"/>
        <v>3.2399914314276197E-2</v>
      </c>
      <c r="F43" s="30"/>
      <c r="G43" s="30"/>
    </row>
    <row r="44" spans="1:7" ht="63.75" x14ac:dyDescent="0.25">
      <c r="A44" s="18" t="s">
        <v>68</v>
      </c>
      <c r="B44" s="3" t="s">
        <v>79</v>
      </c>
      <c r="C44" s="3" t="s">
        <v>13</v>
      </c>
      <c r="D44" s="8">
        <v>272.25</v>
      </c>
      <c r="E44" s="2">
        <f t="shared" si="0"/>
        <v>1.0799971438092066E-2</v>
      </c>
      <c r="F44" s="32"/>
      <c r="G44" s="30"/>
    </row>
    <row r="45" spans="1:7" x14ac:dyDescent="0.25">
      <c r="A45" s="10" t="s">
        <v>176</v>
      </c>
      <c r="B45" s="3" t="s">
        <v>81</v>
      </c>
      <c r="C45" s="3" t="s">
        <v>13</v>
      </c>
      <c r="D45" s="8">
        <v>272.25</v>
      </c>
      <c r="E45" s="2">
        <f t="shared" si="0"/>
        <v>1.0799971438092066E-2</v>
      </c>
      <c r="F45" s="32"/>
      <c r="G45" s="30"/>
    </row>
    <row r="46" spans="1:7" ht="38.25" x14ac:dyDescent="0.25">
      <c r="A46" s="10" t="s">
        <v>70</v>
      </c>
      <c r="B46" s="3" t="s">
        <v>83</v>
      </c>
      <c r="C46" s="3" t="s">
        <v>21</v>
      </c>
      <c r="D46" s="8">
        <v>272.25</v>
      </c>
      <c r="E46" s="2">
        <f t="shared" si="0"/>
        <v>1.0799971438092066E-2</v>
      </c>
      <c r="F46" s="32"/>
      <c r="G46" s="30"/>
    </row>
    <row r="47" spans="1:7" ht="76.5" x14ac:dyDescent="0.25">
      <c r="A47" s="10" t="s">
        <v>76</v>
      </c>
      <c r="B47" s="7" t="s">
        <v>85</v>
      </c>
      <c r="C47" s="3"/>
      <c r="D47" s="8">
        <v>272.25</v>
      </c>
      <c r="E47" s="2">
        <f t="shared" si="0"/>
        <v>1.0799971438092066E-2</v>
      </c>
      <c r="F47" s="30"/>
      <c r="G47" s="30"/>
    </row>
    <row r="48" spans="1:7" ht="38.25" x14ac:dyDescent="0.25">
      <c r="A48" s="10" t="s">
        <v>78</v>
      </c>
      <c r="B48" s="3" t="s">
        <v>165</v>
      </c>
      <c r="C48" s="3" t="s">
        <v>13</v>
      </c>
      <c r="D48" s="8">
        <v>272.25</v>
      </c>
      <c r="E48" s="2">
        <f t="shared" si="0"/>
        <v>1.0799971438092066E-2</v>
      </c>
      <c r="F48" s="32"/>
      <c r="G48" s="30"/>
    </row>
    <row r="49" spans="1:7" ht="38.25" x14ac:dyDescent="0.25">
      <c r="A49" s="3" t="s">
        <v>84</v>
      </c>
      <c r="B49" s="7" t="s">
        <v>88</v>
      </c>
      <c r="C49" s="7"/>
      <c r="D49" s="8">
        <v>6261.77</v>
      </c>
      <c r="E49" s="2">
        <f t="shared" si="0"/>
        <v>0.24840013646244907</v>
      </c>
      <c r="F49" s="30"/>
      <c r="G49" s="30"/>
    </row>
    <row r="50" spans="1:7" ht="51" x14ac:dyDescent="0.25">
      <c r="A50" s="10" t="s">
        <v>86</v>
      </c>
      <c r="B50" s="3" t="s">
        <v>90</v>
      </c>
      <c r="C50" s="3" t="s">
        <v>13</v>
      </c>
      <c r="D50" s="8">
        <v>1361.25</v>
      </c>
      <c r="E50" s="2">
        <f t="shared" si="0"/>
        <v>5.3999857190460326E-2</v>
      </c>
      <c r="F50" s="32"/>
      <c r="G50" s="30"/>
    </row>
    <row r="51" spans="1:7" ht="51" x14ac:dyDescent="0.25">
      <c r="A51" s="10" t="s">
        <v>186</v>
      </c>
      <c r="B51" s="3" t="s">
        <v>92</v>
      </c>
      <c r="C51" s="3" t="s">
        <v>93</v>
      </c>
      <c r="D51" s="8">
        <v>4900.51</v>
      </c>
      <c r="E51" s="2">
        <f t="shared" si="0"/>
        <v>0.19439988257882293</v>
      </c>
      <c r="F51" s="32"/>
      <c r="G51" s="30"/>
    </row>
    <row r="52" spans="1:7" ht="27" customHeight="1" x14ac:dyDescent="0.25">
      <c r="A52" s="42" t="s">
        <v>94</v>
      </c>
      <c r="B52" s="43"/>
      <c r="C52" s="43"/>
      <c r="D52" s="43"/>
      <c r="E52" s="44"/>
      <c r="F52" s="30"/>
      <c r="G52" s="30"/>
    </row>
    <row r="53" spans="1:7" ht="25.5" x14ac:dyDescent="0.25">
      <c r="A53" s="3" t="s">
        <v>87</v>
      </c>
      <c r="B53" s="7" t="s">
        <v>96</v>
      </c>
      <c r="C53" s="7"/>
      <c r="D53" s="8">
        <v>5989.52</v>
      </c>
      <c r="E53" s="2">
        <f t="shared" si="0"/>
        <v>0.23760016502435699</v>
      </c>
      <c r="F53" s="30"/>
      <c r="G53" s="30"/>
    </row>
    <row r="54" spans="1:7" ht="38.25" x14ac:dyDescent="0.25">
      <c r="A54" s="10" t="s">
        <v>89</v>
      </c>
      <c r="B54" s="3" t="s">
        <v>98</v>
      </c>
      <c r="C54" s="3" t="s">
        <v>13</v>
      </c>
      <c r="D54" s="8">
        <v>5717.27</v>
      </c>
      <c r="E54" s="2">
        <f t="shared" si="0"/>
        <v>0.22680019358626494</v>
      </c>
      <c r="F54" s="32"/>
      <c r="G54" s="30"/>
    </row>
    <row r="55" spans="1:7" ht="25.5" x14ac:dyDescent="0.25">
      <c r="A55" s="10" t="s">
        <v>91</v>
      </c>
      <c r="B55" s="3" t="s">
        <v>65</v>
      </c>
      <c r="C55" s="3" t="s">
        <v>21</v>
      </c>
      <c r="D55" s="8">
        <v>272.25</v>
      </c>
      <c r="E55" s="2">
        <f t="shared" si="0"/>
        <v>1.0799971438092066E-2</v>
      </c>
      <c r="F55" s="32"/>
      <c r="G55" s="30"/>
    </row>
    <row r="56" spans="1:7" ht="38.25" x14ac:dyDescent="0.25">
      <c r="A56" s="3" t="s">
        <v>95</v>
      </c>
      <c r="B56" s="7" t="s">
        <v>101</v>
      </c>
      <c r="C56" s="7"/>
      <c r="D56" s="8">
        <v>11162.28</v>
      </c>
      <c r="E56" s="2">
        <f t="shared" si="0"/>
        <v>0.44280001904127203</v>
      </c>
      <c r="F56" s="30"/>
      <c r="G56" s="30"/>
    </row>
    <row r="57" spans="1:7" ht="25.5" x14ac:dyDescent="0.25">
      <c r="A57" s="10" t="s">
        <v>97</v>
      </c>
      <c r="B57" s="3" t="s">
        <v>102</v>
      </c>
      <c r="C57" s="3" t="s">
        <v>57</v>
      </c>
      <c r="D57" s="8">
        <v>11162.28</v>
      </c>
      <c r="E57" s="2">
        <f t="shared" si="0"/>
        <v>0.44280001904127203</v>
      </c>
      <c r="F57" s="32"/>
      <c r="G57" s="30"/>
    </row>
    <row r="58" spans="1:7" ht="38.25" x14ac:dyDescent="0.25">
      <c r="A58" s="19" t="s">
        <v>100</v>
      </c>
      <c r="B58" s="7" t="s">
        <v>104</v>
      </c>
      <c r="C58" s="7"/>
      <c r="D58" s="8">
        <v>91203.99</v>
      </c>
      <c r="E58" s="2">
        <f t="shared" si="0"/>
        <v>3.6179999523968207</v>
      </c>
      <c r="F58" s="30"/>
      <c r="G58" s="30"/>
    </row>
    <row r="59" spans="1:7" ht="51" x14ac:dyDescent="0.25">
      <c r="A59" s="18" t="s">
        <v>187</v>
      </c>
      <c r="B59" s="3" t="s">
        <v>198</v>
      </c>
      <c r="C59" s="3" t="s">
        <v>13</v>
      </c>
      <c r="D59" s="8">
        <v>16335.04</v>
      </c>
      <c r="E59" s="2">
        <f t="shared" si="0"/>
        <v>0.64799987305818707</v>
      </c>
      <c r="F59" s="32"/>
      <c r="G59" s="30"/>
    </row>
    <row r="60" spans="1:7" ht="51" x14ac:dyDescent="0.25">
      <c r="A60" s="10" t="s">
        <v>188</v>
      </c>
      <c r="B60" s="3" t="s">
        <v>108</v>
      </c>
      <c r="C60" s="3" t="s">
        <v>72</v>
      </c>
      <c r="D60" s="8">
        <v>17696.3</v>
      </c>
      <c r="E60" s="2">
        <f t="shared" si="0"/>
        <v>0.70200012694181302</v>
      </c>
      <c r="F60" s="32"/>
      <c r="G60" s="30"/>
    </row>
    <row r="61" spans="1:7" ht="38.25" x14ac:dyDescent="0.25">
      <c r="A61" s="10" t="s">
        <v>189</v>
      </c>
      <c r="B61" s="3" t="s">
        <v>110</v>
      </c>
      <c r="C61" s="3" t="s">
        <v>106</v>
      </c>
      <c r="D61" s="8">
        <v>27225.07</v>
      </c>
      <c r="E61" s="2">
        <f t="shared" si="0"/>
        <v>1.0799999206613669</v>
      </c>
      <c r="F61" s="32"/>
      <c r="G61" s="30"/>
    </row>
    <row r="62" spans="1:7" ht="38.25" x14ac:dyDescent="0.25">
      <c r="A62" s="10" t="s">
        <v>190</v>
      </c>
      <c r="B62" s="3" t="s">
        <v>172</v>
      </c>
      <c r="C62" s="3" t="s">
        <v>72</v>
      </c>
      <c r="D62" s="8">
        <v>29947.58</v>
      </c>
      <c r="E62" s="2">
        <f t="shared" si="0"/>
        <v>1.1880000317354533</v>
      </c>
      <c r="F62" s="32"/>
      <c r="G62" s="30"/>
    </row>
    <row r="63" spans="1:7" ht="38.25" x14ac:dyDescent="0.25">
      <c r="A63" s="3" t="s">
        <v>103</v>
      </c>
      <c r="B63" s="7" t="s">
        <v>114</v>
      </c>
      <c r="C63" s="7"/>
      <c r="D63" s="8">
        <v>15246.04</v>
      </c>
      <c r="E63" s="2">
        <f t="shared" si="0"/>
        <v>0.60479998730581885</v>
      </c>
      <c r="F63" s="30"/>
      <c r="G63" s="30"/>
    </row>
    <row r="64" spans="1:7" ht="51" x14ac:dyDescent="0.25">
      <c r="A64" s="10" t="s">
        <v>105</v>
      </c>
      <c r="B64" s="3" t="s">
        <v>116</v>
      </c>
      <c r="C64" s="3" t="s">
        <v>13</v>
      </c>
      <c r="D64" s="8">
        <v>2722.51</v>
      </c>
      <c r="E64" s="2">
        <f t="shared" si="0"/>
        <v>0.10800011107408643</v>
      </c>
      <c r="F64" s="32"/>
      <c r="G64" s="30"/>
    </row>
    <row r="65" spans="1:7" ht="25.5" x14ac:dyDescent="0.25">
      <c r="A65" s="10" t="s">
        <v>191</v>
      </c>
      <c r="B65" s="3" t="s">
        <v>118</v>
      </c>
      <c r="C65" s="3" t="s">
        <v>13</v>
      </c>
      <c r="D65" s="8">
        <v>2722.51</v>
      </c>
      <c r="E65" s="2">
        <f t="shared" si="0"/>
        <v>0.10800011107408643</v>
      </c>
      <c r="F65" s="32"/>
      <c r="G65" s="30"/>
    </row>
    <row r="66" spans="1:7" ht="51" x14ac:dyDescent="0.25">
      <c r="A66" s="10" t="s">
        <v>192</v>
      </c>
      <c r="B66" s="3" t="s">
        <v>120</v>
      </c>
      <c r="C66" s="3" t="s">
        <v>121</v>
      </c>
      <c r="D66" s="8">
        <v>5445.01</v>
      </c>
      <c r="E66" s="2">
        <f t="shared" si="0"/>
        <v>0.21599982545500709</v>
      </c>
      <c r="F66" s="32"/>
      <c r="G66" s="30"/>
    </row>
    <row r="67" spans="1:7" ht="25.5" x14ac:dyDescent="0.25">
      <c r="A67" s="10" t="s">
        <v>107</v>
      </c>
      <c r="B67" s="3" t="s">
        <v>123</v>
      </c>
      <c r="C67" s="3" t="s">
        <v>106</v>
      </c>
      <c r="D67" s="8">
        <v>1905.76</v>
      </c>
      <c r="E67" s="2">
        <f t="shared" si="0"/>
        <v>7.5600196759810237E-2</v>
      </c>
      <c r="F67" s="32"/>
      <c r="G67" s="30"/>
    </row>
    <row r="68" spans="1:7" ht="25.5" x14ac:dyDescent="0.25">
      <c r="A68" s="10" t="s">
        <v>109</v>
      </c>
      <c r="B68" s="3" t="s">
        <v>125</v>
      </c>
      <c r="C68" s="3" t="s">
        <v>126</v>
      </c>
      <c r="D68" s="8">
        <v>2450.2600000000002</v>
      </c>
      <c r="E68" s="2">
        <f t="shared" si="0"/>
        <v>9.7200139635994373E-2</v>
      </c>
      <c r="F68" s="32"/>
      <c r="G68" s="30"/>
    </row>
    <row r="69" spans="1:7" x14ac:dyDescent="0.25">
      <c r="A69" s="35" t="s">
        <v>128</v>
      </c>
      <c r="B69" s="36"/>
      <c r="C69" s="36"/>
      <c r="D69" s="37"/>
      <c r="E69" s="2">
        <f t="shared" si="0"/>
        <v>0</v>
      </c>
      <c r="F69" s="30"/>
      <c r="G69" s="30"/>
    </row>
    <row r="70" spans="1:7" ht="76.5" x14ac:dyDescent="0.25">
      <c r="A70" s="5" t="s">
        <v>145</v>
      </c>
      <c r="B70" s="3" t="s">
        <v>166</v>
      </c>
      <c r="C70" s="3"/>
      <c r="D70" s="8">
        <v>16879.54</v>
      </c>
      <c r="E70" s="2">
        <f t="shared" si="0"/>
        <v>0.66959981593437112</v>
      </c>
      <c r="F70" s="30"/>
      <c r="G70" s="30"/>
    </row>
    <row r="71" spans="1:7" ht="51" x14ac:dyDescent="0.25">
      <c r="A71" s="3" t="s">
        <v>147</v>
      </c>
      <c r="B71" s="3" t="s">
        <v>167</v>
      </c>
      <c r="C71" s="3" t="s">
        <v>171</v>
      </c>
      <c r="D71" s="8">
        <v>8167.52</v>
      </c>
      <c r="E71" s="2">
        <f t="shared" si="0"/>
        <v>0.32399993652909354</v>
      </c>
      <c r="F71" s="32"/>
      <c r="G71" s="30"/>
    </row>
    <row r="72" spans="1:7" ht="51" x14ac:dyDescent="0.25">
      <c r="A72" s="3" t="s">
        <v>149</v>
      </c>
      <c r="B72" s="3" t="s">
        <v>169</v>
      </c>
      <c r="C72" s="3" t="s">
        <v>171</v>
      </c>
      <c r="D72" s="8">
        <v>5445.01</v>
      </c>
      <c r="E72" s="2">
        <f t="shared" si="0"/>
        <v>0.21599982545500709</v>
      </c>
      <c r="F72" s="32"/>
      <c r="G72" s="30"/>
    </row>
    <row r="73" spans="1:7" ht="51" x14ac:dyDescent="0.25">
      <c r="A73" s="3" t="s">
        <v>152</v>
      </c>
      <c r="B73" s="3" t="s">
        <v>205</v>
      </c>
      <c r="C73" s="3" t="s">
        <v>171</v>
      </c>
      <c r="D73" s="8">
        <v>2450.2600000000002</v>
      </c>
      <c r="E73" s="2">
        <f t="shared" si="0"/>
        <v>9.7200139635994373E-2</v>
      </c>
      <c r="F73" s="32"/>
      <c r="G73" s="30"/>
    </row>
    <row r="74" spans="1:7" x14ac:dyDescent="0.25">
      <c r="A74" s="3" t="s">
        <v>154</v>
      </c>
      <c r="B74" s="3" t="s">
        <v>170</v>
      </c>
      <c r="C74" s="3" t="s">
        <v>133</v>
      </c>
      <c r="D74" s="8">
        <v>816.75</v>
      </c>
      <c r="E74" s="2">
        <f t="shared" si="0"/>
        <v>3.2399914314276197E-2</v>
      </c>
      <c r="F74" s="32"/>
      <c r="G74" s="30"/>
    </row>
    <row r="75" spans="1:7" ht="76.5" x14ac:dyDescent="0.25">
      <c r="A75" s="3" t="s">
        <v>113</v>
      </c>
      <c r="B75" s="3" t="s">
        <v>168</v>
      </c>
      <c r="C75" s="3"/>
      <c r="D75" s="8">
        <v>20691.05</v>
      </c>
      <c r="E75" s="2">
        <f t="shared" si="0"/>
        <v>0.82079981276082581</v>
      </c>
      <c r="F75" s="30"/>
      <c r="G75" s="30"/>
    </row>
    <row r="76" spans="1:7" x14ac:dyDescent="0.25">
      <c r="A76" s="20" t="s">
        <v>115</v>
      </c>
      <c r="B76" s="3" t="s">
        <v>174</v>
      </c>
      <c r="C76" s="3" t="s">
        <v>121</v>
      </c>
      <c r="D76" s="8">
        <v>14973.79</v>
      </c>
      <c r="E76" s="2">
        <f t="shared" si="0"/>
        <v>0.59400001586772666</v>
      </c>
      <c r="F76" s="32"/>
      <c r="G76" s="30"/>
    </row>
    <row r="77" spans="1:7" ht="51" x14ac:dyDescent="0.25">
      <c r="A77" s="20" t="s">
        <v>117</v>
      </c>
      <c r="B77" s="21" t="s">
        <v>200</v>
      </c>
      <c r="C77" s="3" t="s">
        <v>171</v>
      </c>
      <c r="D77" s="8">
        <v>2450.2600000000002</v>
      </c>
      <c r="E77" s="2">
        <f t="shared" si="0"/>
        <v>9.7200139635994373E-2</v>
      </c>
      <c r="F77" s="32"/>
      <c r="G77" s="30"/>
    </row>
    <row r="78" spans="1:7" x14ac:dyDescent="0.25">
      <c r="A78" s="3" t="s">
        <v>119</v>
      </c>
      <c r="B78" s="3" t="s">
        <v>139</v>
      </c>
      <c r="C78" s="3" t="s">
        <v>127</v>
      </c>
      <c r="D78" s="8">
        <v>2450.2600000000002</v>
      </c>
      <c r="E78" s="2">
        <f t="shared" ref="E78:E84" si="1">D78/2100.7/12</f>
        <v>9.7200139635994373E-2</v>
      </c>
      <c r="F78" s="32"/>
      <c r="G78" s="30"/>
    </row>
    <row r="79" spans="1:7" x14ac:dyDescent="0.25">
      <c r="A79" s="3" t="s">
        <v>122</v>
      </c>
      <c r="B79" s="3" t="s">
        <v>170</v>
      </c>
      <c r="C79" s="3" t="s">
        <v>133</v>
      </c>
      <c r="D79" s="8">
        <v>816.75</v>
      </c>
      <c r="E79" s="2">
        <f t="shared" si="1"/>
        <v>3.2399914314276197E-2</v>
      </c>
      <c r="F79" s="32"/>
      <c r="G79" s="30"/>
    </row>
    <row r="80" spans="1:7" ht="63.75" x14ac:dyDescent="0.25">
      <c r="A80" s="3" t="s">
        <v>193</v>
      </c>
      <c r="B80" s="7" t="s">
        <v>134</v>
      </c>
      <c r="C80" s="7"/>
      <c r="D80" s="8">
        <v>272.25</v>
      </c>
      <c r="E80" s="2">
        <f t="shared" si="1"/>
        <v>1.0799971438092066E-2</v>
      </c>
      <c r="F80" s="30"/>
      <c r="G80" s="30"/>
    </row>
    <row r="81" spans="1:7" ht="63.75" x14ac:dyDescent="0.25">
      <c r="A81" s="10" t="s">
        <v>194</v>
      </c>
      <c r="B81" s="3" t="s">
        <v>134</v>
      </c>
      <c r="C81" s="3" t="s">
        <v>135</v>
      </c>
      <c r="D81" s="8">
        <v>272.25</v>
      </c>
      <c r="E81" s="2">
        <f t="shared" si="1"/>
        <v>1.0799971438092066E-2</v>
      </c>
      <c r="F81" s="32"/>
      <c r="G81" s="30"/>
    </row>
    <row r="82" spans="1:7" ht="51" x14ac:dyDescent="0.25">
      <c r="A82" s="3" t="s">
        <v>195</v>
      </c>
      <c r="B82" s="7" t="s">
        <v>136</v>
      </c>
      <c r="C82" s="7"/>
      <c r="D82" s="8">
        <v>5445.01</v>
      </c>
      <c r="E82" s="2">
        <f t="shared" si="1"/>
        <v>0.21599982545500709</v>
      </c>
      <c r="F82" s="30"/>
      <c r="G82" s="30"/>
    </row>
    <row r="83" spans="1:7" ht="38.25" x14ac:dyDescent="0.25">
      <c r="A83" s="3" t="s">
        <v>196</v>
      </c>
      <c r="B83" s="3" t="s">
        <v>136</v>
      </c>
      <c r="C83" s="3" t="s">
        <v>173</v>
      </c>
      <c r="D83" s="8">
        <v>5445.01</v>
      </c>
      <c r="E83" s="2">
        <f t="shared" si="1"/>
        <v>0.21599982545500709</v>
      </c>
      <c r="F83" s="32"/>
      <c r="G83" s="30"/>
    </row>
    <row r="84" spans="1:7" x14ac:dyDescent="0.25">
      <c r="A84" s="10"/>
      <c r="B84" s="16" t="s">
        <v>137</v>
      </c>
      <c r="C84" s="3"/>
      <c r="D84" s="8">
        <f>D82+D80+D75+D70+D63+D58+D56+D53+D49+D47+D43+D38+D27+D19+D13</f>
        <v>269244.95</v>
      </c>
      <c r="E84" s="2">
        <f t="shared" si="1"/>
        <v>10.68076315831231</v>
      </c>
      <c r="F84" s="30"/>
      <c r="G84" s="30"/>
    </row>
  </sheetData>
  <mergeCells count="8">
    <mergeCell ref="C2:E5"/>
    <mergeCell ref="A69:D69"/>
    <mergeCell ref="A6:E6"/>
    <mergeCell ref="A7:E7"/>
    <mergeCell ref="A8:E8"/>
    <mergeCell ref="A9:E9"/>
    <mergeCell ref="A12:E12"/>
    <mergeCell ref="A52:E52"/>
  </mergeCells>
  <pageMargins left="0.70866141732283461" right="0.70866141732283461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A8" sqref="A8:D8"/>
    </sheetView>
  </sheetViews>
  <sheetFormatPr defaultRowHeight="15" x14ac:dyDescent="0.25"/>
  <cols>
    <col min="1" max="1" width="15.85546875" customWidth="1"/>
    <col min="2" max="2" width="60.7109375" customWidth="1"/>
    <col min="3" max="3" width="15.28515625" customWidth="1"/>
    <col min="4" max="4" width="23.85546875" customWidth="1"/>
    <col min="5" max="5" width="12.140625" customWidth="1"/>
  </cols>
  <sheetData>
    <row r="1" spans="1:5" x14ac:dyDescent="0.25">
      <c r="C1" s="45"/>
      <c r="D1" s="45"/>
    </row>
    <row r="2" spans="1:5" x14ac:dyDescent="0.25">
      <c r="C2" s="45"/>
      <c r="D2" s="45"/>
    </row>
    <row r="3" spans="1:5" x14ac:dyDescent="0.25">
      <c r="C3" s="45"/>
      <c r="D3" s="45"/>
    </row>
    <row r="4" spans="1:5" x14ac:dyDescent="0.25">
      <c r="C4" s="46"/>
      <c r="D4" s="46"/>
    </row>
    <row r="5" spans="1:5" ht="15.75" x14ac:dyDescent="0.25">
      <c r="A5" s="48" t="s">
        <v>0</v>
      </c>
      <c r="B5" s="48"/>
      <c r="C5" s="48"/>
      <c r="D5" s="48"/>
    </row>
    <row r="6" spans="1:5" ht="15.75" x14ac:dyDescent="0.25">
      <c r="A6" s="48" t="s">
        <v>1</v>
      </c>
      <c r="B6" s="48"/>
      <c r="C6" s="48"/>
      <c r="D6" s="48"/>
    </row>
    <row r="7" spans="1:5" ht="15.75" x14ac:dyDescent="0.25">
      <c r="A7" s="48" t="s">
        <v>2</v>
      </c>
      <c r="B7" s="48"/>
      <c r="C7" s="48"/>
      <c r="D7" s="48"/>
    </row>
    <row r="8" spans="1:5" ht="51.75" customHeight="1" x14ac:dyDescent="0.25">
      <c r="A8" s="49" t="s">
        <v>240</v>
      </c>
      <c r="B8" s="50"/>
      <c r="C8" s="50"/>
      <c r="D8" s="50"/>
    </row>
    <row r="9" spans="1:5" ht="76.5" x14ac:dyDescent="0.25">
      <c r="A9" s="6" t="s">
        <v>3</v>
      </c>
      <c r="B9" s="6" t="s">
        <v>4</v>
      </c>
      <c r="C9" s="6" t="s">
        <v>5</v>
      </c>
      <c r="D9" s="6" t="s">
        <v>6</v>
      </c>
      <c r="E9" s="31" t="s">
        <v>7</v>
      </c>
    </row>
    <row r="10" spans="1:5" ht="30" customHeight="1" x14ac:dyDescent="0.25">
      <c r="A10" s="41" t="s">
        <v>8</v>
      </c>
      <c r="B10" s="41"/>
      <c r="C10" s="41"/>
      <c r="D10" s="41"/>
      <c r="E10" s="33"/>
    </row>
    <row r="11" spans="1:5" ht="37.5" customHeight="1" x14ac:dyDescent="0.25">
      <c r="A11" s="3" t="s">
        <v>9</v>
      </c>
      <c r="B11" s="7" t="s">
        <v>10</v>
      </c>
      <c r="C11" s="7"/>
      <c r="D11" s="8">
        <f>E11*3222.2*12</f>
        <v>3866.6399999999994</v>
      </c>
      <c r="E11" s="33"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E12*3222.2*12</f>
        <v>773.32799999999997</v>
      </c>
      <c r="E12" s="33">
        <v>0.02</v>
      </c>
    </row>
    <row r="13" spans="1:5" ht="25.5" x14ac:dyDescent="0.25">
      <c r="A13" s="10" t="s">
        <v>14</v>
      </c>
      <c r="B13" s="3" t="s">
        <v>15</v>
      </c>
      <c r="C13" s="3" t="s">
        <v>13</v>
      </c>
      <c r="D13" s="8">
        <f t="shared" si="0"/>
        <v>773.32799999999997</v>
      </c>
      <c r="E13" s="33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773.32799999999997</v>
      </c>
      <c r="E14" s="33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1159.992</v>
      </c>
      <c r="E15" s="33">
        <v>0.03</v>
      </c>
    </row>
    <row r="16" spans="1:5" x14ac:dyDescent="0.25">
      <c r="A16" s="10" t="s">
        <v>177</v>
      </c>
      <c r="B16" s="3" t="s">
        <v>178</v>
      </c>
      <c r="C16" s="3" t="s">
        <v>13</v>
      </c>
      <c r="D16" s="8">
        <f t="shared" si="0"/>
        <v>386.66399999999999</v>
      </c>
      <c r="E16" s="33">
        <v>0.01</v>
      </c>
    </row>
    <row r="17" spans="1:5" ht="25.5" x14ac:dyDescent="0.25">
      <c r="A17" s="3" t="s">
        <v>22</v>
      </c>
      <c r="B17" s="7" t="s">
        <v>31</v>
      </c>
      <c r="C17" s="7"/>
      <c r="D17" s="8">
        <f t="shared" si="0"/>
        <v>2706.6480000000001</v>
      </c>
      <c r="E17" s="33">
        <v>7.0000000000000007E-2</v>
      </c>
    </row>
    <row r="18" spans="1:5" ht="63.75" x14ac:dyDescent="0.25">
      <c r="A18" s="10" t="s">
        <v>24</v>
      </c>
      <c r="B18" s="3" t="s">
        <v>33</v>
      </c>
      <c r="C18" s="3" t="s">
        <v>13</v>
      </c>
      <c r="D18" s="8">
        <f t="shared" si="0"/>
        <v>773.32799999999997</v>
      </c>
      <c r="E18" s="33">
        <v>0.02</v>
      </c>
    </row>
    <row r="19" spans="1:5" ht="38.25" x14ac:dyDescent="0.25">
      <c r="A19" s="10" t="s">
        <v>26</v>
      </c>
      <c r="B19" s="3" t="s">
        <v>35</v>
      </c>
      <c r="C19" s="3" t="s">
        <v>13</v>
      </c>
      <c r="D19" s="8">
        <f t="shared" si="0"/>
        <v>773.32799999999997</v>
      </c>
      <c r="E19" s="33">
        <v>0.02</v>
      </c>
    </row>
    <row r="20" spans="1:5" ht="38.25" x14ac:dyDescent="0.25">
      <c r="A20" s="10" t="s">
        <v>28</v>
      </c>
      <c r="B20" s="3" t="s">
        <v>37</v>
      </c>
      <c r="C20" s="3" t="s">
        <v>21</v>
      </c>
      <c r="D20" s="8">
        <f t="shared" si="0"/>
        <v>1159.992</v>
      </c>
      <c r="E20" s="33">
        <v>0.03</v>
      </c>
    </row>
    <row r="21" spans="1:5" ht="25.5" x14ac:dyDescent="0.25">
      <c r="A21" s="3" t="s">
        <v>30</v>
      </c>
      <c r="B21" s="7" t="s">
        <v>164</v>
      </c>
      <c r="C21" s="7"/>
      <c r="D21" s="8">
        <f t="shared" si="0"/>
        <v>1159.992</v>
      </c>
      <c r="E21" s="33">
        <v>0.03</v>
      </c>
    </row>
    <row r="22" spans="1:5" ht="38.25" x14ac:dyDescent="0.25">
      <c r="A22" s="10" t="s">
        <v>32</v>
      </c>
      <c r="B22" s="3" t="s">
        <v>40</v>
      </c>
      <c r="C22" s="3" t="s">
        <v>13</v>
      </c>
      <c r="D22" s="8">
        <f t="shared" si="0"/>
        <v>386.66399999999999</v>
      </c>
      <c r="E22" s="33">
        <v>0.01</v>
      </c>
    </row>
    <row r="23" spans="1:5" ht="63.75" x14ac:dyDescent="0.25">
      <c r="A23" s="10" t="s">
        <v>34</v>
      </c>
      <c r="B23" s="3" t="s">
        <v>42</v>
      </c>
      <c r="C23" s="3" t="s">
        <v>13</v>
      </c>
      <c r="D23" s="8">
        <f t="shared" si="0"/>
        <v>386.66399999999999</v>
      </c>
      <c r="E23" s="33">
        <v>0.01</v>
      </c>
    </row>
    <row r="24" spans="1:5" ht="38.25" x14ac:dyDescent="0.25">
      <c r="A24" s="10" t="s">
        <v>36</v>
      </c>
      <c r="B24" s="3" t="s">
        <v>44</v>
      </c>
      <c r="C24" s="3" t="s">
        <v>21</v>
      </c>
      <c r="D24" s="8">
        <f t="shared" si="0"/>
        <v>386.66399999999999</v>
      </c>
      <c r="E24" s="33">
        <v>0.01</v>
      </c>
    </row>
    <row r="25" spans="1:5" ht="25.5" x14ac:dyDescent="0.25">
      <c r="A25" s="3" t="s">
        <v>38</v>
      </c>
      <c r="B25" s="7" t="s">
        <v>46</v>
      </c>
      <c r="C25" s="7"/>
      <c r="D25" s="8">
        <f t="shared" si="0"/>
        <v>107492.592</v>
      </c>
      <c r="E25" s="33">
        <v>2.7800000000000002</v>
      </c>
    </row>
    <row r="26" spans="1:5" x14ac:dyDescent="0.25">
      <c r="A26" s="12" t="s">
        <v>39</v>
      </c>
      <c r="B26" s="13" t="s">
        <v>48</v>
      </c>
      <c r="C26" s="3" t="s">
        <v>49</v>
      </c>
      <c r="D26" s="8">
        <f t="shared" si="0"/>
        <v>1933.3200000000002</v>
      </c>
      <c r="E26" s="33">
        <v>0.05</v>
      </c>
    </row>
    <row r="27" spans="1:5" ht="25.5" x14ac:dyDescent="0.25">
      <c r="A27" s="10" t="s">
        <v>41</v>
      </c>
      <c r="B27" s="3" t="s">
        <v>180</v>
      </c>
      <c r="C27" s="3" t="s">
        <v>49</v>
      </c>
      <c r="D27" s="8">
        <f t="shared" si="0"/>
        <v>1546.6559999999999</v>
      </c>
      <c r="E27" s="33">
        <v>0.04</v>
      </c>
    </row>
    <row r="28" spans="1:5" ht="51" x14ac:dyDescent="0.25">
      <c r="A28" s="10" t="s">
        <v>175</v>
      </c>
      <c r="B28" s="3" t="s">
        <v>52</v>
      </c>
      <c r="C28" s="3" t="s">
        <v>18</v>
      </c>
      <c r="D28" s="8">
        <f t="shared" si="0"/>
        <v>1159.992</v>
      </c>
      <c r="E28" s="33">
        <v>0.03</v>
      </c>
    </row>
    <row r="29" spans="1:5" ht="38.25" x14ac:dyDescent="0.25">
      <c r="A29" s="10" t="s">
        <v>43</v>
      </c>
      <c r="B29" s="3" t="s">
        <v>54</v>
      </c>
      <c r="C29" s="3" t="s">
        <v>18</v>
      </c>
      <c r="D29" s="8">
        <f t="shared" si="0"/>
        <v>2319.9839999999999</v>
      </c>
      <c r="E29" s="33">
        <v>0.06</v>
      </c>
    </row>
    <row r="30" spans="1:5" ht="25.5" x14ac:dyDescent="0.25">
      <c r="A30" s="10" t="s">
        <v>183</v>
      </c>
      <c r="B30" s="3" t="s">
        <v>56</v>
      </c>
      <c r="C30" s="3" t="s">
        <v>57</v>
      </c>
      <c r="D30" s="8">
        <f t="shared" si="0"/>
        <v>9666.5999999999985</v>
      </c>
      <c r="E30" s="33">
        <v>0.25</v>
      </c>
    </row>
    <row r="31" spans="1:5" ht="38.25" x14ac:dyDescent="0.25">
      <c r="A31" s="10" t="s">
        <v>184</v>
      </c>
      <c r="B31" s="3" t="s">
        <v>162</v>
      </c>
      <c r="C31" s="3" t="s">
        <v>21</v>
      </c>
      <c r="D31" s="8">
        <f t="shared" si="0"/>
        <v>90866.040000000008</v>
      </c>
      <c r="E31" s="33">
        <v>2.35</v>
      </c>
    </row>
    <row r="32" spans="1:5" ht="25.5" x14ac:dyDescent="0.25">
      <c r="A32" s="3" t="s">
        <v>45</v>
      </c>
      <c r="B32" s="7" t="s">
        <v>59</v>
      </c>
      <c r="C32" s="7"/>
      <c r="D32" s="8">
        <f t="shared" si="0"/>
        <v>1159.992</v>
      </c>
      <c r="E32" s="33">
        <v>0.03</v>
      </c>
    </row>
    <row r="33" spans="1:5" ht="25.5" x14ac:dyDescent="0.25">
      <c r="A33" s="10" t="s">
        <v>47</v>
      </c>
      <c r="B33" s="3" t="s">
        <v>61</v>
      </c>
      <c r="C33" s="3" t="s">
        <v>13</v>
      </c>
      <c r="D33" s="8">
        <f t="shared" si="0"/>
        <v>386.66399999999999</v>
      </c>
      <c r="E33" s="33">
        <v>0.01</v>
      </c>
    </row>
    <row r="34" spans="1:5" ht="51" x14ac:dyDescent="0.25">
      <c r="A34" s="10" t="s">
        <v>50</v>
      </c>
      <c r="B34" s="3" t="s">
        <v>63</v>
      </c>
      <c r="C34" s="3" t="s">
        <v>13</v>
      </c>
      <c r="D34" s="8">
        <f t="shared" si="0"/>
        <v>386.66399999999999</v>
      </c>
      <c r="E34" s="33">
        <v>0.01</v>
      </c>
    </row>
    <row r="35" spans="1:5" ht="38.25" x14ac:dyDescent="0.25">
      <c r="A35" s="10" t="s">
        <v>51</v>
      </c>
      <c r="B35" s="3" t="s">
        <v>65</v>
      </c>
      <c r="C35" s="3" t="s">
        <v>21</v>
      </c>
      <c r="D35" s="8">
        <f t="shared" si="0"/>
        <v>386.66399999999999</v>
      </c>
      <c r="E35" s="33">
        <v>0.01</v>
      </c>
    </row>
    <row r="36" spans="1:5" ht="25.5" x14ac:dyDescent="0.25">
      <c r="A36" s="3" t="s">
        <v>58</v>
      </c>
      <c r="B36" s="7" t="s">
        <v>67</v>
      </c>
      <c r="C36" s="7"/>
      <c r="D36" s="8">
        <f t="shared" si="0"/>
        <v>4253.3040000000001</v>
      </c>
      <c r="E36" s="33">
        <v>0.11</v>
      </c>
    </row>
    <row r="37" spans="1:5" ht="25.5" x14ac:dyDescent="0.25">
      <c r="A37" s="3" t="s">
        <v>60</v>
      </c>
      <c r="B37" s="3" t="s">
        <v>69</v>
      </c>
      <c r="C37" s="3" t="s">
        <v>13</v>
      </c>
      <c r="D37" s="8">
        <f t="shared" si="0"/>
        <v>773.32799999999997</v>
      </c>
      <c r="E37" s="33">
        <v>0.02</v>
      </c>
    </row>
    <row r="38" spans="1:5" ht="51" x14ac:dyDescent="0.25">
      <c r="A38" s="3" t="s">
        <v>62</v>
      </c>
      <c r="B38" s="3" t="s">
        <v>241</v>
      </c>
      <c r="C38" s="3" t="s">
        <v>72</v>
      </c>
      <c r="D38" s="8">
        <f t="shared" si="0"/>
        <v>773.32799999999997</v>
      </c>
      <c r="E38" s="33">
        <v>0.02</v>
      </c>
    </row>
    <row r="39" spans="1:5" ht="25.5" x14ac:dyDescent="0.25">
      <c r="A39" s="3" t="s">
        <v>64</v>
      </c>
      <c r="B39" s="3" t="s">
        <v>74</v>
      </c>
      <c r="C39" s="3" t="s">
        <v>13</v>
      </c>
      <c r="D39" s="8">
        <f t="shared" si="0"/>
        <v>773.32799999999997</v>
      </c>
      <c r="E39" s="33">
        <v>0.02</v>
      </c>
    </row>
    <row r="40" spans="1:5" ht="38.25" x14ac:dyDescent="0.25">
      <c r="A40" s="3" t="s">
        <v>185</v>
      </c>
      <c r="B40" s="3" t="s">
        <v>75</v>
      </c>
      <c r="C40" s="3" t="s">
        <v>21</v>
      </c>
      <c r="D40" s="8">
        <f t="shared" si="0"/>
        <v>1933.3200000000002</v>
      </c>
      <c r="E40" s="33">
        <v>0.05</v>
      </c>
    </row>
    <row r="41" spans="1:5" ht="25.5" x14ac:dyDescent="0.25">
      <c r="A41" s="3" t="s">
        <v>66</v>
      </c>
      <c r="B41" s="7" t="s">
        <v>77</v>
      </c>
      <c r="C41" s="7"/>
      <c r="D41" s="8">
        <f t="shared" si="0"/>
        <v>1159.992</v>
      </c>
      <c r="E41" s="33">
        <v>0.03</v>
      </c>
    </row>
    <row r="42" spans="1:5" ht="63.75" x14ac:dyDescent="0.25">
      <c r="A42" s="10" t="s">
        <v>68</v>
      </c>
      <c r="B42" s="3" t="s">
        <v>79</v>
      </c>
      <c r="C42" s="3" t="s">
        <v>13</v>
      </c>
      <c r="D42" s="8">
        <f t="shared" si="0"/>
        <v>386.66399999999999</v>
      </c>
      <c r="E42" s="33">
        <v>0.01</v>
      </c>
    </row>
    <row r="43" spans="1:5" x14ac:dyDescent="0.25">
      <c r="A43" s="10" t="s">
        <v>176</v>
      </c>
      <c r="B43" s="3" t="s">
        <v>81</v>
      </c>
      <c r="C43" s="3" t="s">
        <v>13</v>
      </c>
      <c r="D43" s="8">
        <f t="shared" si="0"/>
        <v>386.66399999999999</v>
      </c>
      <c r="E43" s="33">
        <v>0.01</v>
      </c>
    </row>
    <row r="44" spans="1:5" ht="38.25" x14ac:dyDescent="0.25">
      <c r="A44" s="10" t="s">
        <v>70</v>
      </c>
      <c r="B44" s="3" t="s">
        <v>83</v>
      </c>
      <c r="C44" s="3" t="s">
        <v>21</v>
      </c>
      <c r="D44" s="8">
        <f t="shared" si="0"/>
        <v>386.66399999999999</v>
      </c>
      <c r="E44" s="33">
        <v>0.01</v>
      </c>
    </row>
    <row r="45" spans="1:5" ht="76.5" x14ac:dyDescent="0.25">
      <c r="A45" s="10" t="s">
        <v>76</v>
      </c>
      <c r="B45" s="7" t="s">
        <v>85</v>
      </c>
      <c r="C45" s="3"/>
      <c r="D45" s="8">
        <f t="shared" si="0"/>
        <v>2319.9839999999999</v>
      </c>
      <c r="E45" s="33">
        <v>0.06</v>
      </c>
    </row>
    <row r="46" spans="1:5" ht="38.25" x14ac:dyDescent="0.25">
      <c r="A46" s="18" t="s">
        <v>78</v>
      </c>
      <c r="B46" s="3" t="s">
        <v>165</v>
      </c>
      <c r="C46" s="3" t="s">
        <v>13</v>
      </c>
      <c r="D46" s="8">
        <f t="shared" si="0"/>
        <v>2319.9839999999999</v>
      </c>
      <c r="E46" s="33">
        <v>0.06</v>
      </c>
    </row>
    <row r="47" spans="1:5" ht="38.25" x14ac:dyDescent="0.25">
      <c r="A47" s="3" t="s">
        <v>84</v>
      </c>
      <c r="B47" s="7" t="s">
        <v>88</v>
      </c>
      <c r="C47" s="7"/>
      <c r="D47" s="8">
        <f t="shared" si="0"/>
        <v>10053.263999999999</v>
      </c>
      <c r="E47" s="33">
        <v>0.26</v>
      </c>
    </row>
    <row r="48" spans="1:5" ht="51" x14ac:dyDescent="0.25">
      <c r="A48" s="10" t="s">
        <v>86</v>
      </c>
      <c r="B48" s="3" t="s">
        <v>90</v>
      </c>
      <c r="C48" s="3" t="s">
        <v>13</v>
      </c>
      <c r="D48" s="8">
        <f t="shared" si="0"/>
        <v>1933.3200000000002</v>
      </c>
      <c r="E48" s="33">
        <v>0.05</v>
      </c>
    </row>
    <row r="49" spans="1:5" ht="38.25" x14ac:dyDescent="0.25">
      <c r="A49" s="10" t="s">
        <v>186</v>
      </c>
      <c r="B49" s="3" t="s">
        <v>92</v>
      </c>
      <c r="C49" s="3" t="s">
        <v>93</v>
      </c>
      <c r="D49" s="8">
        <f t="shared" si="0"/>
        <v>8119.9439999999995</v>
      </c>
      <c r="E49" s="33">
        <v>0.21</v>
      </c>
    </row>
    <row r="50" spans="1:5" ht="26.25" customHeight="1" x14ac:dyDescent="0.25">
      <c r="A50" s="42" t="s">
        <v>94</v>
      </c>
      <c r="B50" s="43"/>
      <c r="C50" s="43"/>
      <c r="D50" s="47"/>
      <c r="E50" s="33"/>
    </row>
    <row r="51" spans="1:5" ht="25.5" x14ac:dyDescent="0.25">
      <c r="A51" s="3" t="s">
        <v>87</v>
      </c>
      <c r="B51" s="7" t="s">
        <v>96</v>
      </c>
      <c r="C51" s="7"/>
      <c r="D51" s="8">
        <f t="shared" si="0"/>
        <v>10053.263999999999</v>
      </c>
      <c r="E51" s="33">
        <v>0.26</v>
      </c>
    </row>
    <row r="52" spans="1:5" ht="38.25" x14ac:dyDescent="0.25">
      <c r="A52" s="10" t="s">
        <v>89</v>
      </c>
      <c r="B52" s="3" t="s">
        <v>98</v>
      </c>
      <c r="C52" s="3" t="s">
        <v>13</v>
      </c>
      <c r="D52" s="8">
        <f t="shared" si="0"/>
        <v>9666.5999999999985</v>
      </c>
      <c r="E52" s="33">
        <v>0.25</v>
      </c>
    </row>
    <row r="53" spans="1:5" ht="38.25" x14ac:dyDescent="0.25">
      <c r="A53" s="10" t="s">
        <v>91</v>
      </c>
      <c r="B53" s="3" t="s">
        <v>65</v>
      </c>
      <c r="C53" s="3" t="s">
        <v>21</v>
      </c>
      <c r="D53" s="8">
        <f t="shared" si="0"/>
        <v>386.66399999999999</v>
      </c>
      <c r="E53" s="33">
        <v>0.01</v>
      </c>
    </row>
    <row r="54" spans="1:5" ht="42" customHeight="1" x14ac:dyDescent="0.25">
      <c r="A54" s="3" t="s">
        <v>95</v>
      </c>
      <c r="B54" s="7" t="s">
        <v>101</v>
      </c>
      <c r="C54" s="7"/>
      <c r="D54" s="8">
        <f t="shared" si="0"/>
        <v>19333.199999999997</v>
      </c>
      <c r="E54" s="33">
        <v>0.5</v>
      </c>
    </row>
    <row r="55" spans="1:5" ht="25.5" x14ac:dyDescent="0.25">
      <c r="A55" s="10" t="s">
        <v>97</v>
      </c>
      <c r="B55" s="3" t="s">
        <v>102</v>
      </c>
      <c r="C55" s="3" t="s">
        <v>57</v>
      </c>
      <c r="D55" s="8">
        <f t="shared" si="0"/>
        <v>19333.199999999997</v>
      </c>
      <c r="E55" s="33">
        <v>0.5</v>
      </c>
    </row>
    <row r="56" spans="1:5" ht="38.25" x14ac:dyDescent="0.25">
      <c r="A56" s="3" t="s">
        <v>100</v>
      </c>
      <c r="B56" s="7" t="s">
        <v>104</v>
      </c>
      <c r="C56" s="7"/>
      <c r="D56" s="8">
        <f t="shared" si="0"/>
        <v>189852.024</v>
      </c>
      <c r="E56" s="33">
        <v>4.91</v>
      </c>
    </row>
    <row r="57" spans="1:5" ht="102" x14ac:dyDescent="0.25">
      <c r="A57" s="10" t="s">
        <v>187</v>
      </c>
      <c r="B57" s="3" t="s">
        <v>181</v>
      </c>
      <c r="C57" s="3" t="s">
        <v>13</v>
      </c>
      <c r="D57" s="8">
        <f t="shared" si="0"/>
        <v>25133.159999999996</v>
      </c>
      <c r="E57" s="33">
        <v>0.65</v>
      </c>
    </row>
    <row r="58" spans="1:5" ht="51" x14ac:dyDescent="0.25">
      <c r="A58" s="10" t="s">
        <v>188</v>
      </c>
      <c r="B58" s="3" t="s">
        <v>108</v>
      </c>
      <c r="C58" s="3" t="s">
        <v>72</v>
      </c>
      <c r="D58" s="8">
        <f t="shared" si="0"/>
        <v>28226.471999999994</v>
      </c>
      <c r="E58" s="33">
        <v>0.73</v>
      </c>
    </row>
    <row r="59" spans="1:5" ht="38.25" x14ac:dyDescent="0.25">
      <c r="A59" s="10" t="s">
        <v>189</v>
      </c>
      <c r="B59" s="3" t="s">
        <v>110</v>
      </c>
      <c r="C59" s="3" t="s">
        <v>106</v>
      </c>
      <c r="D59" s="8">
        <f t="shared" si="0"/>
        <v>83519.423999999999</v>
      </c>
      <c r="E59" s="33">
        <v>2.16</v>
      </c>
    </row>
    <row r="60" spans="1:5" ht="51" x14ac:dyDescent="0.25">
      <c r="A60" s="10" t="s">
        <v>190</v>
      </c>
      <c r="B60" s="3" t="s">
        <v>112</v>
      </c>
      <c r="C60" s="3" t="s">
        <v>72</v>
      </c>
      <c r="D60" s="8">
        <f t="shared" si="0"/>
        <v>52972.967999999993</v>
      </c>
      <c r="E60" s="33">
        <v>1.37</v>
      </c>
    </row>
    <row r="61" spans="1:5" ht="38.25" x14ac:dyDescent="0.25">
      <c r="A61" s="3" t="s">
        <v>103</v>
      </c>
      <c r="B61" s="7" t="s">
        <v>114</v>
      </c>
      <c r="C61" s="7"/>
      <c r="D61" s="8">
        <f t="shared" si="0"/>
        <v>27066.479999999996</v>
      </c>
      <c r="E61" s="33">
        <v>0.7</v>
      </c>
    </row>
    <row r="62" spans="1:5" ht="51" x14ac:dyDescent="0.25">
      <c r="A62" s="10" t="s">
        <v>105</v>
      </c>
      <c r="B62" s="3" t="s">
        <v>116</v>
      </c>
      <c r="C62" s="3" t="s">
        <v>13</v>
      </c>
      <c r="D62" s="8">
        <f t="shared" si="0"/>
        <v>4253.3040000000001</v>
      </c>
      <c r="E62" s="33">
        <v>0.11</v>
      </c>
    </row>
    <row r="63" spans="1:5" ht="25.5" x14ac:dyDescent="0.25">
      <c r="A63" s="10" t="s">
        <v>191</v>
      </c>
      <c r="B63" s="3" t="s">
        <v>118</v>
      </c>
      <c r="C63" s="3" t="s">
        <v>13</v>
      </c>
      <c r="D63" s="8">
        <f t="shared" si="0"/>
        <v>4253.3040000000001</v>
      </c>
      <c r="E63" s="33">
        <v>0.11</v>
      </c>
    </row>
    <row r="64" spans="1:5" ht="51" x14ac:dyDescent="0.25">
      <c r="A64" s="10" t="s">
        <v>192</v>
      </c>
      <c r="B64" s="3" t="s">
        <v>120</v>
      </c>
      <c r="C64" s="3" t="s">
        <v>121</v>
      </c>
      <c r="D64" s="8">
        <f t="shared" si="0"/>
        <v>8506.6080000000002</v>
      </c>
      <c r="E64" s="33">
        <v>0.22</v>
      </c>
    </row>
    <row r="65" spans="1:5" ht="38.25" x14ac:dyDescent="0.25">
      <c r="A65" s="10" t="s">
        <v>107</v>
      </c>
      <c r="B65" s="3" t="s">
        <v>123</v>
      </c>
      <c r="C65" s="3" t="s">
        <v>106</v>
      </c>
      <c r="D65" s="8">
        <f t="shared" si="0"/>
        <v>3093.3119999999999</v>
      </c>
      <c r="E65" s="33">
        <v>0.08</v>
      </c>
    </row>
    <row r="66" spans="1:5" x14ac:dyDescent="0.25">
      <c r="A66" s="10" t="s">
        <v>109</v>
      </c>
      <c r="B66" s="3" t="s">
        <v>125</v>
      </c>
      <c r="C66" s="3" t="s">
        <v>126</v>
      </c>
      <c r="D66" s="8">
        <f t="shared" si="0"/>
        <v>6959.9519999999993</v>
      </c>
      <c r="E66" s="33">
        <v>0.18</v>
      </c>
    </row>
    <row r="67" spans="1:5" x14ac:dyDescent="0.25">
      <c r="A67" s="35" t="s">
        <v>128</v>
      </c>
      <c r="B67" s="36"/>
      <c r="C67" s="36"/>
      <c r="D67" s="37"/>
      <c r="E67" s="33"/>
    </row>
    <row r="68" spans="1:5" ht="63.75" x14ac:dyDescent="0.25">
      <c r="A68" s="5" t="s">
        <v>145</v>
      </c>
      <c r="B68" s="3" t="s">
        <v>130</v>
      </c>
      <c r="C68" s="3"/>
      <c r="D68" s="8">
        <f t="shared" si="0"/>
        <v>25906.487999999998</v>
      </c>
      <c r="E68" s="33">
        <v>0.67</v>
      </c>
    </row>
    <row r="69" spans="1:5" ht="63.75" x14ac:dyDescent="0.25">
      <c r="A69" s="5" t="s">
        <v>147</v>
      </c>
      <c r="B69" s="3" t="s">
        <v>182</v>
      </c>
      <c r="C69" s="3" t="s">
        <v>171</v>
      </c>
      <c r="D69" s="8">
        <f t="shared" si="0"/>
        <v>12373.248</v>
      </c>
      <c r="E69" s="33">
        <v>0.32</v>
      </c>
    </row>
    <row r="70" spans="1:5" ht="63.75" x14ac:dyDescent="0.25">
      <c r="A70" s="5" t="s">
        <v>149</v>
      </c>
      <c r="B70" s="3" t="s">
        <v>205</v>
      </c>
      <c r="C70" s="3" t="s">
        <v>171</v>
      </c>
      <c r="D70" s="8">
        <f t="shared" si="0"/>
        <v>3866.6400000000003</v>
      </c>
      <c r="E70" s="33">
        <v>0.1</v>
      </c>
    </row>
    <row r="71" spans="1:5" ht="63.75" x14ac:dyDescent="0.25">
      <c r="A71" s="20" t="s">
        <v>152</v>
      </c>
      <c r="B71" s="3" t="s">
        <v>169</v>
      </c>
      <c r="C71" s="3" t="s">
        <v>171</v>
      </c>
      <c r="D71" s="8">
        <f t="shared" si="0"/>
        <v>8506.6080000000002</v>
      </c>
      <c r="E71" s="33">
        <v>0.22</v>
      </c>
    </row>
    <row r="72" spans="1:5" x14ac:dyDescent="0.25">
      <c r="A72" s="19" t="s">
        <v>154</v>
      </c>
      <c r="B72" s="3" t="s">
        <v>170</v>
      </c>
      <c r="C72" s="3" t="s">
        <v>133</v>
      </c>
      <c r="D72" s="8">
        <f t="shared" si="0"/>
        <v>1159.992</v>
      </c>
      <c r="E72" s="33">
        <v>0.03</v>
      </c>
    </row>
    <row r="73" spans="1:5" ht="63.75" x14ac:dyDescent="0.25">
      <c r="A73" s="3" t="s">
        <v>113</v>
      </c>
      <c r="B73" s="3" t="s">
        <v>132</v>
      </c>
      <c r="C73" s="3"/>
      <c r="D73" s="8">
        <f t="shared" si="0"/>
        <v>29773.128000000001</v>
      </c>
      <c r="E73" s="33">
        <v>0.77</v>
      </c>
    </row>
    <row r="74" spans="1:5" x14ac:dyDescent="0.25">
      <c r="A74" s="3" t="s">
        <v>115</v>
      </c>
      <c r="B74" s="3" t="s">
        <v>174</v>
      </c>
      <c r="C74" s="3" t="s">
        <v>121</v>
      </c>
      <c r="D74" s="8">
        <f t="shared" si="0"/>
        <v>20879.856</v>
      </c>
      <c r="E74" s="33">
        <v>0.54</v>
      </c>
    </row>
    <row r="75" spans="1:5" x14ac:dyDescent="0.25">
      <c r="A75" s="3" t="s">
        <v>117</v>
      </c>
      <c r="B75" s="3" t="s">
        <v>139</v>
      </c>
      <c r="C75" s="3" t="s">
        <v>127</v>
      </c>
      <c r="D75" s="8">
        <f t="shared" si="0"/>
        <v>3866.6400000000003</v>
      </c>
      <c r="E75" s="33">
        <v>0.1</v>
      </c>
    </row>
    <row r="76" spans="1:5" ht="63.75" x14ac:dyDescent="0.25">
      <c r="A76" s="3" t="s">
        <v>119</v>
      </c>
      <c r="B76" s="3" t="s">
        <v>205</v>
      </c>
      <c r="C76" s="3" t="s">
        <v>171</v>
      </c>
      <c r="D76" s="8">
        <f t="shared" ref="D76:D82" si="1">E76*3222.2*12</f>
        <v>3866.6400000000003</v>
      </c>
      <c r="E76" s="33">
        <v>0.1</v>
      </c>
    </row>
    <row r="77" spans="1:5" x14ac:dyDescent="0.25">
      <c r="A77" s="3" t="s">
        <v>122</v>
      </c>
      <c r="B77" s="25" t="s">
        <v>170</v>
      </c>
      <c r="C77" s="3" t="s">
        <v>133</v>
      </c>
      <c r="D77" s="8">
        <f t="shared" si="1"/>
        <v>1159.992</v>
      </c>
      <c r="E77" s="33">
        <v>0.03</v>
      </c>
    </row>
    <row r="78" spans="1:5" ht="63.75" x14ac:dyDescent="0.25">
      <c r="A78" s="3" t="s">
        <v>193</v>
      </c>
      <c r="B78" s="7" t="s">
        <v>134</v>
      </c>
      <c r="C78" s="7"/>
      <c r="D78" s="8">
        <f t="shared" si="1"/>
        <v>386.66399999999999</v>
      </c>
      <c r="E78" s="33">
        <v>0.01</v>
      </c>
    </row>
    <row r="79" spans="1:5" ht="63.75" x14ac:dyDescent="0.25">
      <c r="A79" s="10" t="s">
        <v>194</v>
      </c>
      <c r="B79" s="3" t="s">
        <v>134</v>
      </c>
      <c r="C79" s="3" t="s">
        <v>135</v>
      </c>
      <c r="D79" s="8">
        <f t="shared" si="1"/>
        <v>386.66399999999999</v>
      </c>
      <c r="E79" s="33">
        <v>0.01</v>
      </c>
    </row>
    <row r="80" spans="1:5" ht="38.25" x14ac:dyDescent="0.25">
      <c r="A80" s="3" t="s">
        <v>195</v>
      </c>
      <c r="B80" s="7" t="s">
        <v>136</v>
      </c>
      <c r="C80" s="7"/>
      <c r="D80" s="8">
        <f t="shared" si="1"/>
        <v>8506.6080000000002</v>
      </c>
      <c r="E80" s="33">
        <v>0.22</v>
      </c>
    </row>
    <row r="81" spans="1:5" ht="38.25" x14ac:dyDescent="0.25">
      <c r="A81" s="3" t="s">
        <v>196</v>
      </c>
      <c r="B81" s="3" t="s">
        <v>136</v>
      </c>
      <c r="C81" s="3" t="s">
        <v>173</v>
      </c>
      <c r="D81" s="8">
        <f t="shared" si="1"/>
        <v>8506.6080000000002</v>
      </c>
      <c r="E81" s="33">
        <v>0.22</v>
      </c>
    </row>
    <row r="82" spans="1:5" x14ac:dyDescent="0.25">
      <c r="A82" s="10"/>
      <c r="B82" s="16" t="s">
        <v>137</v>
      </c>
      <c r="C82" s="3"/>
      <c r="D82" s="8">
        <f t="shared" si="1"/>
        <v>445050.26399999997</v>
      </c>
      <c r="E82" s="33">
        <v>11.51</v>
      </c>
    </row>
  </sheetData>
  <mergeCells count="11">
    <mergeCell ref="A67:D67"/>
    <mergeCell ref="A5:D5"/>
    <mergeCell ref="A6:D6"/>
    <mergeCell ref="A7:D7"/>
    <mergeCell ref="A8:D8"/>
    <mergeCell ref="A10:D10"/>
    <mergeCell ref="C1:D1"/>
    <mergeCell ref="C2:D2"/>
    <mergeCell ref="C3:D3"/>
    <mergeCell ref="C4:D4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workbookViewId="0">
      <selection sqref="A1:XFD3"/>
    </sheetView>
  </sheetViews>
  <sheetFormatPr defaultRowHeight="15" x14ac:dyDescent="0.25"/>
  <cols>
    <col min="1" max="1" width="13.42578125" customWidth="1"/>
    <col min="2" max="2" width="54.42578125" customWidth="1"/>
    <col min="3" max="3" width="20.85546875" customWidth="1"/>
    <col min="4" max="4" width="16.28515625" customWidth="1"/>
    <col min="5" max="5" width="14" customWidth="1"/>
  </cols>
  <sheetData>
    <row r="1" spans="1:5" x14ac:dyDescent="0.25">
      <c r="C1" s="46"/>
      <c r="D1" s="46"/>
    </row>
    <row r="2" spans="1:5" ht="15.75" x14ac:dyDescent="0.25">
      <c r="A2" s="48" t="s">
        <v>0</v>
      </c>
      <c r="B2" s="48"/>
      <c r="C2" s="48"/>
      <c r="D2" s="48"/>
    </row>
    <row r="3" spans="1:5" ht="15.75" x14ac:dyDescent="0.25">
      <c r="A3" s="48" t="s">
        <v>1</v>
      </c>
      <c r="B3" s="48"/>
      <c r="C3" s="48"/>
      <c r="D3" s="48"/>
    </row>
    <row r="4" spans="1:5" ht="15.75" x14ac:dyDescent="0.25">
      <c r="A4" s="48" t="s">
        <v>2</v>
      </c>
      <c r="B4" s="48"/>
      <c r="C4" s="48"/>
      <c r="D4" s="48"/>
    </row>
    <row r="5" spans="1:5" ht="31.5" customHeight="1" x14ac:dyDescent="0.25">
      <c r="A5" s="51" t="s">
        <v>228</v>
      </c>
      <c r="B5" s="52"/>
      <c r="C5" s="52"/>
      <c r="D5" s="52"/>
    </row>
    <row r="6" spans="1:5" ht="63.75" x14ac:dyDescent="0.25">
      <c r="A6" s="6" t="s">
        <v>3</v>
      </c>
      <c r="B6" s="6" t="s">
        <v>4</v>
      </c>
      <c r="C6" s="6" t="s">
        <v>5</v>
      </c>
      <c r="D6" s="6" t="s">
        <v>6</v>
      </c>
      <c r="E6" s="31" t="s">
        <v>7</v>
      </c>
    </row>
    <row r="7" spans="1:5" ht="26.25" customHeight="1" x14ac:dyDescent="0.25">
      <c r="A7" s="41" t="s">
        <v>8</v>
      </c>
      <c r="B7" s="41"/>
      <c r="C7" s="41"/>
      <c r="D7" s="41"/>
      <c r="E7" s="33"/>
    </row>
    <row r="8" spans="1:5" ht="30.75" customHeight="1" x14ac:dyDescent="0.25">
      <c r="A8" s="3" t="s">
        <v>9</v>
      </c>
      <c r="B8" s="7" t="s">
        <v>10</v>
      </c>
      <c r="C8" s="7"/>
      <c r="D8" s="8">
        <f>E8*364.9*12</f>
        <v>437.87999999999994</v>
      </c>
      <c r="E8" s="33">
        <v>9.9999999999999992E-2</v>
      </c>
    </row>
    <row r="9" spans="1:5" ht="38.25" x14ac:dyDescent="0.25">
      <c r="A9" s="10" t="s">
        <v>11</v>
      </c>
      <c r="B9" s="3" t="s">
        <v>12</v>
      </c>
      <c r="C9" s="3" t="s">
        <v>13</v>
      </c>
      <c r="D9" s="8">
        <f t="shared" ref="D9:D72" si="0">E9*364.9*12</f>
        <v>87.575999999999993</v>
      </c>
      <c r="E9" s="33">
        <v>0.02</v>
      </c>
    </row>
    <row r="10" spans="1:5" ht="38.25" x14ac:dyDescent="0.25">
      <c r="A10" s="10" t="s">
        <v>14</v>
      </c>
      <c r="B10" s="3" t="s">
        <v>15</v>
      </c>
      <c r="C10" s="3" t="s">
        <v>13</v>
      </c>
      <c r="D10" s="8">
        <f t="shared" si="0"/>
        <v>87.575999999999993</v>
      </c>
      <c r="E10" s="33">
        <v>0.02</v>
      </c>
    </row>
    <row r="11" spans="1:5" ht="51" x14ac:dyDescent="0.25">
      <c r="A11" s="10" t="s">
        <v>16</v>
      </c>
      <c r="B11" s="3" t="s">
        <v>17</v>
      </c>
      <c r="C11" s="3" t="s">
        <v>18</v>
      </c>
      <c r="D11" s="8">
        <f t="shared" si="0"/>
        <v>87.575999999999993</v>
      </c>
      <c r="E11" s="33">
        <v>0.02</v>
      </c>
    </row>
    <row r="12" spans="1:5" ht="38.25" x14ac:dyDescent="0.25">
      <c r="A12" s="10" t="s">
        <v>19</v>
      </c>
      <c r="B12" s="3" t="s">
        <v>20</v>
      </c>
      <c r="C12" s="3" t="s">
        <v>21</v>
      </c>
      <c r="D12" s="8">
        <f t="shared" si="0"/>
        <v>131.36399999999998</v>
      </c>
      <c r="E12" s="33">
        <v>0.03</v>
      </c>
    </row>
    <row r="13" spans="1:5" ht="25.5" x14ac:dyDescent="0.25">
      <c r="A13" s="10" t="s">
        <v>177</v>
      </c>
      <c r="B13" s="3" t="s">
        <v>178</v>
      </c>
      <c r="C13" s="3" t="s">
        <v>13</v>
      </c>
      <c r="D13" s="8">
        <f t="shared" si="0"/>
        <v>43.787999999999997</v>
      </c>
      <c r="E13" s="33">
        <v>0.01</v>
      </c>
    </row>
    <row r="14" spans="1:5" ht="25.5" x14ac:dyDescent="0.25">
      <c r="A14" s="3" t="s">
        <v>22</v>
      </c>
      <c r="B14" s="7" t="s">
        <v>31</v>
      </c>
      <c r="C14" s="7"/>
      <c r="D14" s="8">
        <f t="shared" si="0"/>
        <v>262.72799999999995</v>
      </c>
      <c r="E14" s="33">
        <v>0.06</v>
      </c>
    </row>
    <row r="15" spans="1:5" ht="76.5" x14ac:dyDescent="0.25">
      <c r="A15" s="10" t="s">
        <v>24</v>
      </c>
      <c r="B15" s="3" t="s">
        <v>33</v>
      </c>
      <c r="C15" s="3" t="s">
        <v>13</v>
      </c>
      <c r="D15" s="8">
        <f t="shared" si="0"/>
        <v>87.575999999999993</v>
      </c>
      <c r="E15" s="33">
        <v>0.02</v>
      </c>
    </row>
    <row r="16" spans="1:5" ht="51" x14ac:dyDescent="0.25">
      <c r="A16" s="10" t="s">
        <v>26</v>
      </c>
      <c r="B16" s="3" t="s">
        <v>35</v>
      </c>
      <c r="C16" s="3" t="s">
        <v>13</v>
      </c>
      <c r="D16" s="8">
        <f t="shared" si="0"/>
        <v>87.575999999999993</v>
      </c>
      <c r="E16" s="33">
        <v>0.02</v>
      </c>
    </row>
    <row r="17" spans="1:5" ht="51" x14ac:dyDescent="0.25">
      <c r="A17" s="10" t="s">
        <v>28</v>
      </c>
      <c r="B17" s="3" t="s">
        <v>37</v>
      </c>
      <c r="C17" s="3" t="s">
        <v>21</v>
      </c>
      <c r="D17" s="8">
        <f t="shared" si="0"/>
        <v>87.575999999999993</v>
      </c>
      <c r="E17" s="33">
        <v>0.02</v>
      </c>
    </row>
    <row r="18" spans="1:5" ht="25.5" x14ac:dyDescent="0.25">
      <c r="A18" s="3" t="s">
        <v>30</v>
      </c>
      <c r="B18" s="7" t="s">
        <v>164</v>
      </c>
      <c r="C18" s="7"/>
      <c r="D18" s="8">
        <f t="shared" si="0"/>
        <v>131.36399999999998</v>
      </c>
      <c r="E18" s="33">
        <v>0.03</v>
      </c>
    </row>
    <row r="19" spans="1:5" ht="38.25" x14ac:dyDescent="0.25">
      <c r="A19" s="10" t="s">
        <v>32</v>
      </c>
      <c r="B19" s="3" t="s">
        <v>40</v>
      </c>
      <c r="C19" s="3" t="s">
        <v>13</v>
      </c>
      <c r="D19" s="8">
        <f t="shared" si="0"/>
        <v>43.787999999999997</v>
      </c>
      <c r="E19" s="33">
        <v>0.01</v>
      </c>
    </row>
    <row r="20" spans="1:5" ht="63.75" x14ac:dyDescent="0.25">
      <c r="A20" s="10" t="s">
        <v>34</v>
      </c>
      <c r="B20" s="3" t="s">
        <v>42</v>
      </c>
      <c r="C20" s="3" t="s">
        <v>13</v>
      </c>
      <c r="D20" s="8">
        <f t="shared" si="0"/>
        <v>43.787999999999997</v>
      </c>
      <c r="E20" s="33">
        <v>0.01</v>
      </c>
    </row>
    <row r="21" spans="1:5" ht="38.25" x14ac:dyDescent="0.25">
      <c r="A21" s="10" t="s">
        <v>36</v>
      </c>
      <c r="B21" s="3" t="s">
        <v>44</v>
      </c>
      <c r="C21" s="3" t="s">
        <v>21</v>
      </c>
      <c r="D21" s="8">
        <f t="shared" si="0"/>
        <v>43.787999999999997</v>
      </c>
      <c r="E21" s="33">
        <v>0.01</v>
      </c>
    </row>
    <row r="22" spans="1:5" ht="25.5" x14ac:dyDescent="0.25">
      <c r="A22" s="3" t="s">
        <v>38</v>
      </c>
      <c r="B22" s="7" t="s">
        <v>46</v>
      </c>
      <c r="C22" s="7"/>
      <c r="D22" s="8">
        <f t="shared" si="0"/>
        <v>12348.215999999997</v>
      </c>
      <c r="E22" s="33">
        <v>2.82</v>
      </c>
    </row>
    <row r="23" spans="1:5" x14ac:dyDescent="0.25">
      <c r="A23" s="12" t="s">
        <v>39</v>
      </c>
      <c r="B23" s="13" t="s">
        <v>48</v>
      </c>
      <c r="C23" s="3" t="s">
        <v>49</v>
      </c>
      <c r="D23" s="8">
        <f t="shared" si="0"/>
        <v>218.94</v>
      </c>
      <c r="E23" s="33">
        <v>0.05</v>
      </c>
    </row>
    <row r="24" spans="1:5" ht="25.5" x14ac:dyDescent="0.25">
      <c r="A24" s="10" t="s">
        <v>41</v>
      </c>
      <c r="B24" s="3" t="s">
        <v>180</v>
      </c>
      <c r="C24" s="3" t="s">
        <v>49</v>
      </c>
      <c r="D24" s="8">
        <f t="shared" si="0"/>
        <v>175.15199999999999</v>
      </c>
      <c r="E24" s="33">
        <v>0.04</v>
      </c>
    </row>
    <row r="25" spans="1:5" ht="51" x14ac:dyDescent="0.25">
      <c r="A25" s="10" t="s">
        <v>175</v>
      </c>
      <c r="B25" s="3" t="s">
        <v>52</v>
      </c>
      <c r="C25" s="3" t="s">
        <v>18</v>
      </c>
      <c r="D25" s="8">
        <f t="shared" si="0"/>
        <v>131.36399999999998</v>
      </c>
      <c r="E25" s="33">
        <v>0.03</v>
      </c>
    </row>
    <row r="26" spans="1:5" ht="38.25" x14ac:dyDescent="0.25">
      <c r="A26" s="10" t="s">
        <v>43</v>
      </c>
      <c r="B26" s="3" t="s">
        <v>54</v>
      </c>
      <c r="C26" s="3" t="s">
        <v>18</v>
      </c>
      <c r="D26" s="8">
        <f t="shared" si="0"/>
        <v>262.72799999999995</v>
      </c>
      <c r="E26" s="33">
        <v>0.06</v>
      </c>
    </row>
    <row r="27" spans="1:5" ht="25.5" x14ac:dyDescent="0.25">
      <c r="A27" s="10" t="s">
        <v>183</v>
      </c>
      <c r="B27" s="3" t="s">
        <v>56</v>
      </c>
      <c r="C27" s="3" t="s">
        <v>57</v>
      </c>
      <c r="D27" s="8">
        <f t="shared" si="0"/>
        <v>963.3359999999999</v>
      </c>
      <c r="E27" s="33">
        <v>0.22</v>
      </c>
    </row>
    <row r="28" spans="1:5" ht="38.25" x14ac:dyDescent="0.25">
      <c r="A28" s="10" t="s">
        <v>184</v>
      </c>
      <c r="B28" s="3" t="s">
        <v>138</v>
      </c>
      <c r="C28" s="3" t="s">
        <v>21</v>
      </c>
      <c r="D28" s="8">
        <f t="shared" si="0"/>
        <v>10596.695999999998</v>
      </c>
      <c r="E28" s="33">
        <v>2.42</v>
      </c>
    </row>
    <row r="29" spans="1:5" ht="25.5" x14ac:dyDescent="0.25">
      <c r="A29" s="3" t="s">
        <v>45</v>
      </c>
      <c r="B29" s="7" t="s">
        <v>59</v>
      </c>
      <c r="C29" s="7"/>
      <c r="D29" s="8">
        <f t="shared" si="0"/>
        <v>131.36399999999998</v>
      </c>
      <c r="E29" s="33">
        <v>0.03</v>
      </c>
    </row>
    <row r="30" spans="1:5" ht="25.5" x14ac:dyDescent="0.25">
      <c r="A30" s="10" t="s">
        <v>47</v>
      </c>
      <c r="B30" s="3" t="s">
        <v>61</v>
      </c>
      <c r="C30" s="3" t="s">
        <v>13</v>
      </c>
      <c r="D30" s="8">
        <f t="shared" si="0"/>
        <v>43.787999999999997</v>
      </c>
      <c r="E30" s="33">
        <v>0.01</v>
      </c>
    </row>
    <row r="31" spans="1:5" ht="51" x14ac:dyDescent="0.25">
      <c r="A31" s="10" t="s">
        <v>50</v>
      </c>
      <c r="B31" s="3" t="s">
        <v>63</v>
      </c>
      <c r="C31" s="3" t="s">
        <v>13</v>
      </c>
      <c r="D31" s="8">
        <f t="shared" si="0"/>
        <v>43.787999999999997</v>
      </c>
      <c r="E31" s="33">
        <v>0.01</v>
      </c>
    </row>
    <row r="32" spans="1:5" ht="25.5" x14ac:dyDescent="0.25">
      <c r="A32" s="10" t="s">
        <v>51</v>
      </c>
      <c r="B32" s="3" t="s">
        <v>65</v>
      </c>
      <c r="C32" s="3" t="s">
        <v>21</v>
      </c>
      <c r="D32" s="8">
        <f t="shared" si="0"/>
        <v>43.787999999999997</v>
      </c>
      <c r="E32" s="33">
        <v>0.01</v>
      </c>
    </row>
    <row r="33" spans="1:5" ht="25.5" x14ac:dyDescent="0.25">
      <c r="A33" s="3" t="s">
        <v>58</v>
      </c>
      <c r="B33" s="7" t="s">
        <v>67</v>
      </c>
      <c r="C33" s="7"/>
      <c r="D33" s="8">
        <f t="shared" si="0"/>
        <v>525.4559999999999</v>
      </c>
      <c r="E33" s="33">
        <v>0.12</v>
      </c>
    </row>
    <row r="34" spans="1:5" ht="25.5" x14ac:dyDescent="0.25">
      <c r="A34" s="3" t="s">
        <v>60</v>
      </c>
      <c r="B34" s="3" t="s">
        <v>69</v>
      </c>
      <c r="C34" s="3" t="s">
        <v>13</v>
      </c>
      <c r="D34" s="8">
        <f t="shared" si="0"/>
        <v>87.575999999999993</v>
      </c>
      <c r="E34" s="33">
        <v>0.02</v>
      </c>
    </row>
    <row r="35" spans="1:5" ht="25.5" x14ac:dyDescent="0.25">
      <c r="A35" s="3" t="s">
        <v>62</v>
      </c>
      <c r="B35" s="3" t="s">
        <v>241</v>
      </c>
      <c r="C35" s="3" t="s">
        <v>72</v>
      </c>
      <c r="D35" s="8">
        <f t="shared" si="0"/>
        <v>87.575999999999993</v>
      </c>
      <c r="E35" s="33">
        <v>0.02</v>
      </c>
    </row>
    <row r="36" spans="1:5" ht="38.25" x14ac:dyDescent="0.25">
      <c r="A36" s="3" t="s">
        <v>64</v>
      </c>
      <c r="B36" s="3" t="s">
        <v>74</v>
      </c>
      <c r="C36" s="3" t="s">
        <v>13</v>
      </c>
      <c r="D36" s="8">
        <f t="shared" si="0"/>
        <v>87.575999999999993</v>
      </c>
      <c r="E36" s="33">
        <v>0.02</v>
      </c>
    </row>
    <row r="37" spans="1:5" ht="38.25" x14ac:dyDescent="0.25">
      <c r="A37" s="3" t="s">
        <v>185</v>
      </c>
      <c r="B37" s="3" t="s">
        <v>75</v>
      </c>
      <c r="C37" s="3" t="s">
        <v>21</v>
      </c>
      <c r="D37" s="8">
        <f t="shared" si="0"/>
        <v>262.72799999999995</v>
      </c>
      <c r="E37" s="33">
        <v>0.06</v>
      </c>
    </row>
    <row r="38" spans="1:5" ht="25.5" x14ac:dyDescent="0.25">
      <c r="A38" s="3" t="s">
        <v>66</v>
      </c>
      <c r="B38" s="7" t="s">
        <v>77</v>
      </c>
      <c r="C38" s="7"/>
      <c r="D38" s="8">
        <f t="shared" si="0"/>
        <v>131.36399999999998</v>
      </c>
      <c r="E38" s="33">
        <v>0.03</v>
      </c>
    </row>
    <row r="39" spans="1:5" ht="63.75" x14ac:dyDescent="0.25">
      <c r="A39" s="10" t="s">
        <v>68</v>
      </c>
      <c r="B39" s="3" t="s">
        <v>79</v>
      </c>
      <c r="C39" s="3" t="s">
        <v>13</v>
      </c>
      <c r="D39" s="8">
        <f t="shared" si="0"/>
        <v>43.787999999999997</v>
      </c>
      <c r="E39" s="33">
        <v>0.01</v>
      </c>
    </row>
    <row r="40" spans="1:5" x14ac:dyDescent="0.25">
      <c r="A40" s="10" t="s">
        <v>176</v>
      </c>
      <c r="B40" s="3" t="s">
        <v>81</v>
      </c>
      <c r="C40" s="3" t="s">
        <v>13</v>
      </c>
      <c r="D40" s="8">
        <f t="shared" si="0"/>
        <v>43.787999999999997</v>
      </c>
      <c r="E40" s="33">
        <v>0.01</v>
      </c>
    </row>
    <row r="41" spans="1:5" ht="38.25" x14ac:dyDescent="0.25">
      <c r="A41" s="10" t="s">
        <v>70</v>
      </c>
      <c r="B41" s="3" t="s">
        <v>83</v>
      </c>
      <c r="C41" s="3" t="s">
        <v>21</v>
      </c>
      <c r="D41" s="8">
        <f t="shared" si="0"/>
        <v>43.787999999999997</v>
      </c>
      <c r="E41" s="33">
        <v>0.01</v>
      </c>
    </row>
    <row r="42" spans="1:5" ht="76.5" x14ac:dyDescent="0.25">
      <c r="A42" s="10" t="s">
        <v>76</v>
      </c>
      <c r="B42" s="7" t="s">
        <v>85</v>
      </c>
      <c r="C42" s="3"/>
      <c r="D42" s="8">
        <f t="shared" si="0"/>
        <v>262.72799999999995</v>
      </c>
      <c r="E42" s="33">
        <v>0.06</v>
      </c>
    </row>
    <row r="43" spans="1:5" ht="38.25" x14ac:dyDescent="0.25">
      <c r="A43" s="10" t="s">
        <v>78</v>
      </c>
      <c r="B43" s="3" t="s">
        <v>165</v>
      </c>
      <c r="C43" s="3" t="s">
        <v>13</v>
      </c>
      <c r="D43" s="8">
        <f t="shared" si="0"/>
        <v>262.72799999999995</v>
      </c>
      <c r="E43" s="33">
        <v>0.06</v>
      </c>
    </row>
    <row r="44" spans="1:5" ht="38.25" x14ac:dyDescent="0.25">
      <c r="A44" s="3" t="s">
        <v>84</v>
      </c>
      <c r="B44" s="7" t="s">
        <v>88</v>
      </c>
      <c r="C44" s="7"/>
      <c r="D44" s="8">
        <f t="shared" si="0"/>
        <v>1182.2759999999998</v>
      </c>
      <c r="E44" s="33">
        <v>0.27</v>
      </c>
    </row>
    <row r="45" spans="1:5" ht="63.75" x14ac:dyDescent="0.25">
      <c r="A45" s="10" t="s">
        <v>86</v>
      </c>
      <c r="B45" s="3" t="s">
        <v>90</v>
      </c>
      <c r="C45" s="3" t="s">
        <v>13</v>
      </c>
      <c r="D45" s="8">
        <f t="shared" si="0"/>
        <v>350.30399999999997</v>
      </c>
      <c r="E45" s="33">
        <v>0.08</v>
      </c>
    </row>
    <row r="46" spans="1:5" ht="51" x14ac:dyDescent="0.25">
      <c r="A46" s="10" t="s">
        <v>186</v>
      </c>
      <c r="B46" s="3" t="s">
        <v>92</v>
      </c>
      <c r="C46" s="3" t="s">
        <v>93</v>
      </c>
      <c r="D46" s="8">
        <f t="shared" si="0"/>
        <v>831.97199999999998</v>
      </c>
      <c r="E46" s="33">
        <v>0.19</v>
      </c>
    </row>
    <row r="47" spans="1:5" ht="24" customHeight="1" x14ac:dyDescent="0.25">
      <c r="A47" s="42" t="s">
        <v>94</v>
      </c>
      <c r="B47" s="43"/>
      <c r="C47" s="43"/>
      <c r="D47" s="47"/>
      <c r="E47" s="33"/>
    </row>
    <row r="48" spans="1:5" ht="25.5" x14ac:dyDescent="0.25">
      <c r="A48" s="3" t="s">
        <v>87</v>
      </c>
      <c r="B48" s="7" t="s">
        <v>96</v>
      </c>
      <c r="C48" s="7"/>
      <c r="D48" s="8">
        <f t="shared" si="0"/>
        <v>963.3359999999999</v>
      </c>
      <c r="E48" s="33">
        <v>0.22</v>
      </c>
    </row>
    <row r="49" spans="1:5" ht="51" x14ac:dyDescent="0.25">
      <c r="A49" s="10" t="s">
        <v>89</v>
      </c>
      <c r="B49" s="3" t="s">
        <v>98</v>
      </c>
      <c r="C49" s="3" t="s">
        <v>13</v>
      </c>
      <c r="D49" s="8">
        <f t="shared" si="0"/>
        <v>919.54799999999989</v>
      </c>
      <c r="E49" s="33">
        <v>0.21</v>
      </c>
    </row>
    <row r="50" spans="1:5" ht="25.5" x14ac:dyDescent="0.25">
      <c r="A50" s="10" t="s">
        <v>91</v>
      </c>
      <c r="B50" s="3" t="s">
        <v>65</v>
      </c>
      <c r="C50" s="3" t="s">
        <v>21</v>
      </c>
      <c r="D50" s="8">
        <f t="shared" si="0"/>
        <v>43.787999999999997</v>
      </c>
      <c r="E50" s="33">
        <v>0.01</v>
      </c>
    </row>
    <row r="51" spans="1:5" ht="51" x14ac:dyDescent="0.25">
      <c r="A51" s="3" t="s">
        <v>95</v>
      </c>
      <c r="B51" s="7" t="s">
        <v>101</v>
      </c>
      <c r="C51" s="7"/>
      <c r="D51" s="8">
        <f t="shared" si="0"/>
        <v>1882.8839999999998</v>
      </c>
      <c r="E51" s="33">
        <v>0.43</v>
      </c>
    </row>
    <row r="52" spans="1:5" ht="25.5" x14ac:dyDescent="0.25">
      <c r="A52" s="10" t="s">
        <v>97</v>
      </c>
      <c r="B52" s="3" t="s">
        <v>102</v>
      </c>
      <c r="C52" s="3" t="s">
        <v>57</v>
      </c>
      <c r="D52" s="8">
        <f t="shared" si="0"/>
        <v>1882.8839999999998</v>
      </c>
      <c r="E52" s="33">
        <v>0.43</v>
      </c>
    </row>
    <row r="53" spans="1:5" ht="38.25" x14ac:dyDescent="0.25">
      <c r="A53" s="3" t="s">
        <v>100</v>
      </c>
      <c r="B53" s="7" t="s">
        <v>104</v>
      </c>
      <c r="C53" s="7"/>
      <c r="D53" s="8">
        <f t="shared" si="0"/>
        <v>21499.907999999999</v>
      </c>
      <c r="E53" s="33">
        <v>4.91</v>
      </c>
    </row>
    <row r="54" spans="1:5" ht="63.75" x14ac:dyDescent="0.25">
      <c r="A54" s="10" t="s">
        <v>187</v>
      </c>
      <c r="B54" s="3" t="s">
        <v>198</v>
      </c>
      <c r="C54" s="3" t="s">
        <v>13</v>
      </c>
      <c r="D54" s="8">
        <f t="shared" si="0"/>
        <v>2846.2200000000003</v>
      </c>
      <c r="E54" s="33">
        <v>0.65</v>
      </c>
    </row>
    <row r="55" spans="1:5" ht="51" x14ac:dyDescent="0.25">
      <c r="A55" s="10" t="s">
        <v>188</v>
      </c>
      <c r="B55" s="3" t="s">
        <v>108</v>
      </c>
      <c r="C55" s="3" t="s">
        <v>72</v>
      </c>
      <c r="D55" s="8">
        <f t="shared" si="0"/>
        <v>3196.5239999999994</v>
      </c>
      <c r="E55" s="33">
        <v>0.73</v>
      </c>
    </row>
    <row r="56" spans="1:5" ht="40.5" customHeight="1" x14ac:dyDescent="0.25">
      <c r="A56" s="10" t="s">
        <v>189</v>
      </c>
      <c r="B56" s="3" t="s">
        <v>110</v>
      </c>
      <c r="C56" s="3" t="s">
        <v>106</v>
      </c>
      <c r="D56" s="8">
        <f t="shared" si="0"/>
        <v>9458.2079999999987</v>
      </c>
      <c r="E56" s="33">
        <v>2.16</v>
      </c>
    </row>
    <row r="57" spans="1:5" ht="51" x14ac:dyDescent="0.25">
      <c r="A57" s="10" t="s">
        <v>190</v>
      </c>
      <c r="B57" s="3" t="s">
        <v>112</v>
      </c>
      <c r="C57" s="3" t="s">
        <v>72</v>
      </c>
      <c r="D57" s="8">
        <f t="shared" si="0"/>
        <v>5998.9560000000001</v>
      </c>
      <c r="E57" s="33">
        <v>1.37</v>
      </c>
    </row>
    <row r="58" spans="1:5" ht="38.25" x14ac:dyDescent="0.25">
      <c r="A58" s="3" t="s">
        <v>103</v>
      </c>
      <c r="B58" s="7" t="s">
        <v>114</v>
      </c>
      <c r="C58" s="7"/>
      <c r="D58" s="8">
        <f t="shared" si="0"/>
        <v>3065.16</v>
      </c>
      <c r="E58" s="33">
        <v>0.7</v>
      </c>
    </row>
    <row r="59" spans="1:5" ht="51" x14ac:dyDescent="0.25">
      <c r="A59" s="10" t="s">
        <v>105</v>
      </c>
      <c r="B59" s="3" t="s">
        <v>116</v>
      </c>
      <c r="C59" s="3" t="s">
        <v>13</v>
      </c>
      <c r="D59" s="8">
        <f t="shared" si="0"/>
        <v>481.66799999999995</v>
      </c>
      <c r="E59" s="33">
        <v>0.11</v>
      </c>
    </row>
    <row r="60" spans="1:5" ht="25.5" x14ac:dyDescent="0.25">
      <c r="A60" s="10" t="s">
        <v>191</v>
      </c>
      <c r="B60" s="3" t="s">
        <v>118</v>
      </c>
      <c r="C60" s="3" t="s">
        <v>13</v>
      </c>
      <c r="D60" s="8">
        <f t="shared" si="0"/>
        <v>481.66799999999995</v>
      </c>
      <c r="E60" s="33">
        <v>0.11</v>
      </c>
    </row>
    <row r="61" spans="1:5" ht="51" x14ac:dyDescent="0.25">
      <c r="A61" s="10" t="s">
        <v>192</v>
      </c>
      <c r="B61" s="3" t="s">
        <v>120</v>
      </c>
      <c r="C61" s="3" t="s">
        <v>121</v>
      </c>
      <c r="D61" s="8">
        <f t="shared" si="0"/>
        <v>963.3359999999999</v>
      </c>
      <c r="E61" s="33">
        <v>0.22</v>
      </c>
    </row>
    <row r="62" spans="1:5" ht="24" customHeight="1" x14ac:dyDescent="0.25">
      <c r="A62" s="10" t="s">
        <v>107</v>
      </c>
      <c r="B62" s="3" t="s">
        <v>123</v>
      </c>
      <c r="C62" s="3" t="s">
        <v>106</v>
      </c>
      <c r="D62" s="8">
        <f t="shared" si="0"/>
        <v>350.30399999999997</v>
      </c>
      <c r="E62" s="33">
        <v>0.08</v>
      </c>
    </row>
    <row r="63" spans="1:5" ht="25.5" x14ac:dyDescent="0.25">
      <c r="A63" s="10" t="s">
        <v>109</v>
      </c>
      <c r="B63" s="3" t="s">
        <v>125</v>
      </c>
      <c r="C63" s="3" t="s">
        <v>126</v>
      </c>
      <c r="D63" s="8">
        <f t="shared" si="0"/>
        <v>788.18399999999986</v>
      </c>
      <c r="E63" s="33">
        <v>0.18</v>
      </c>
    </row>
    <row r="64" spans="1:5" x14ac:dyDescent="0.25">
      <c r="A64" s="35" t="s">
        <v>128</v>
      </c>
      <c r="B64" s="36"/>
      <c r="C64" s="36"/>
      <c r="D64" s="37"/>
      <c r="E64" s="33"/>
    </row>
    <row r="65" spans="1:5" ht="89.25" x14ac:dyDescent="0.25">
      <c r="A65" s="5" t="s">
        <v>145</v>
      </c>
      <c r="B65" s="3" t="s">
        <v>166</v>
      </c>
      <c r="C65" s="3"/>
      <c r="D65" s="8">
        <f t="shared" si="0"/>
        <v>2933.7960000000003</v>
      </c>
      <c r="E65" s="33">
        <v>0.67</v>
      </c>
    </row>
    <row r="66" spans="1:5" ht="51" x14ac:dyDescent="0.25">
      <c r="A66" s="3" t="s">
        <v>147</v>
      </c>
      <c r="B66" s="3" t="s">
        <v>199</v>
      </c>
      <c r="C66" s="3" t="s">
        <v>171</v>
      </c>
      <c r="D66" s="8">
        <f t="shared" si="0"/>
        <v>1401.2159999999999</v>
      </c>
      <c r="E66" s="33">
        <v>0.32</v>
      </c>
    </row>
    <row r="67" spans="1:5" ht="51" x14ac:dyDescent="0.25">
      <c r="A67" s="3" t="s">
        <v>149</v>
      </c>
      <c r="B67" s="3" t="s">
        <v>169</v>
      </c>
      <c r="C67" s="3" t="s">
        <v>171</v>
      </c>
      <c r="D67" s="8">
        <f t="shared" si="0"/>
        <v>963.3359999999999</v>
      </c>
      <c r="E67" s="33">
        <v>0.22</v>
      </c>
    </row>
    <row r="68" spans="1:5" ht="51" x14ac:dyDescent="0.25">
      <c r="A68" s="3" t="s">
        <v>152</v>
      </c>
      <c r="B68" s="3" t="s">
        <v>200</v>
      </c>
      <c r="C68" s="3" t="s">
        <v>171</v>
      </c>
      <c r="D68" s="8">
        <f t="shared" si="0"/>
        <v>437.88</v>
      </c>
      <c r="E68" s="33">
        <v>0.1</v>
      </c>
    </row>
    <row r="69" spans="1:5" x14ac:dyDescent="0.25">
      <c r="A69" s="3" t="s">
        <v>154</v>
      </c>
      <c r="B69" s="25" t="s">
        <v>170</v>
      </c>
      <c r="C69" s="3" t="s">
        <v>133</v>
      </c>
      <c r="D69" s="8">
        <f t="shared" si="0"/>
        <v>131.36399999999998</v>
      </c>
      <c r="E69" s="33">
        <v>0.03</v>
      </c>
    </row>
    <row r="70" spans="1:5" ht="76.5" x14ac:dyDescent="0.25">
      <c r="A70" s="3" t="s">
        <v>113</v>
      </c>
      <c r="B70" s="3" t="s">
        <v>201</v>
      </c>
      <c r="C70" s="3"/>
      <c r="D70" s="8">
        <f t="shared" si="0"/>
        <v>3590.6159999999995</v>
      </c>
      <c r="E70" s="33">
        <v>0.82</v>
      </c>
    </row>
    <row r="71" spans="1:5" x14ac:dyDescent="0.25">
      <c r="A71" s="3" t="s">
        <v>115</v>
      </c>
      <c r="B71" s="3" t="s">
        <v>174</v>
      </c>
      <c r="C71" s="3" t="s">
        <v>121</v>
      </c>
      <c r="D71" s="8">
        <f t="shared" si="0"/>
        <v>2583.4919999999997</v>
      </c>
      <c r="E71" s="33">
        <v>0.59</v>
      </c>
    </row>
    <row r="72" spans="1:5" x14ac:dyDescent="0.25">
      <c r="A72" s="3" t="s">
        <v>117</v>
      </c>
      <c r="B72" s="3" t="s">
        <v>139</v>
      </c>
      <c r="C72" s="3" t="s">
        <v>127</v>
      </c>
      <c r="D72" s="8">
        <f t="shared" si="0"/>
        <v>437.88</v>
      </c>
      <c r="E72" s="33">
        <v>0.1</v>
      </c>
    </row>
    <row r="73" spans="1:5" ht="51" x14ac:dyDescent="0.25">
      <c r="A73" s="3" t="s">
        <v>119</v>
      </c>
      <c r="B73" s="3" t="s">
        <v>200</v>
      </c>
      <c r="C73" s="3" t="s">
        <v>171</v>
      </c>
      <c r="D73" s="8">
        <f t="shared" ref="D73:D79" si="1">E73*364.9*12</f>
        <v>437.88</v>
      </c>
      <c r="E73" s="33">
        <v>0.1</v>
      </c>
    </row>
    <row r="74" spans="1:5" x14ac:dyDescent="0.25">
      <c r="A74" s="3" t="s">
        <v>122</v>
      </c>
      <c r="B74" s="25" t="s">
        <v>170</v>
      </c>
      <c r="C74" s="3" t="s">
        <v>133</v>
      </c>
      <c r="D74" s="8">
        <f t="shared" si="1"/>
        <v>131.36399999999998</v>
      </c>
      <c r="E74" s="33">
        <v>0.03</v>
      </c>
    </row>
    <row r="75" spans="1:5" ht="76.5" x14ac:dyDescent="0.25">
      <c r="A75" s="3" t="s">
        <v>193</v>
      </c>
      <c r="B75" s="7" t="s">
        <v>134</v>
      </c>
      <c r="C75" s="7"/>
      <c r="D75" s="8">
        <f t="shared" si="1"/>
        <v>43.787999999999997</v>
      </c>
      <c r="E75" s="33">
        <v>0.01</v>
      </c>
    </row>
    <row r="76" spans="1:5" ht="76.5" x14ac:dyDescent="0.25">
      <c r="A76" s="18" t="s">
        <v>194</v>
      </c>
      <c r="B76" s="3" t="s">
        <v>134</v>
      </c>
      <c r="C76" s="3" t="s">
        <v>135</v>
      </c>
      <c r="D76" s="8">
        <f t="shared" si="1"/>
        <v>43.787999999999997</v>
      </c>
      <c r="E76" s="33">
        <v>0.01</v>
      </c>
    </row>
    <row r="77" spans="1:5" ht="51" x14ac:dyDescent="0.25">
      <c r="A77" s="3" t="s">
        <v>195</v>
      </c>
      <c r="B77" s="7" t="s">
        <v>136</v>
      </c>
      <c r="C77" s="7"/>
      <c r="D77" s="8">
        <f t="shared" si="1"/>
        <v>963.3359999999999</v>
      </c>
      <c r="E77" s="33">
        <v>0.22</v>
      </c>
    </row>
    <row r="78" spans="1:5" ht="51" x14ac:dyDescent="0.25">
      <c r="A78" s="3" t="s">
        <v>196</v>
      </c>
      <c r="B78" s="3" t="s">
        <v>136</v>
      </c>
      <c r="C78" s="3" t="s">
        <v>173</v>
      </c>
      <c r="D78" s="8">
        <f t="shared" si="1"/>
        <v>963.3359999999999</v>
      </c>
      <c r="E78" s="33">
        <v>0.22</v>
      </c>
    </row>
    <row r="79" spans="1:5" x14ac:dyDescent="0.25">
      <c r="A79" s="10"/>
      <c r="B79" s="16" t="s">
        <v>137</v>
      </c>
      <c r="C79" s="3"/>
      <c r="D79" s="8">
        <f t="shared" si="1"/>
        <v>50356.2</v>
      </c>
      <c r="E79" s="33">
        <v>11.5</v>
      </c>
    </row>
  </sheetData>
  <mergeCells count="8">
    <mergeCell ref="A64:D64"/>
    <mergeCell ref="A2:D2"/>
    <mergeCell ref="A3:D3"/>
    <mergeCell ref="A4:D4"/>
    <mergeCell ref="A5:D5"/>
    <mergeCell ref="A7:D7"/>
    <mergeCell ref="C1:D1"/>
    <mergeCell ref="A47:D47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43.5" customHeight="1" x14ac:dyDescent="0.25">
      <c r="A8" s="49" t="s">
        <v>253</v>
      </c>
      <c r="B8" s="50"/>
      <c r="C8" s="50"/>
      <c r="D8" s="50"/>
      <c r="E8" s="50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25.5" customHeight="1" x14ac:dyDescent="0.25">
      <c r="A10" s="41" t="s">
        <v>8</v>
      </c>
      <c r="B10" s="41"/>
      <c r="C10" s="41"/>
      <c r="D10" s="41"/>
      <c r="E10" s="41"/>
    </row>
    <row r="11" spans="1:5" ht="30.75" customHeight="1" x14ac:dyDescent="0.25">
      <c r="A11" s="3" t="s">
        <v>9</v>
      </c>
      <c r="B11" s="7" t="s">
        <v>10</v>
      </c>
      <c r="C11" s="7"/>
      <c r="D11" s="8">
        <f>E11*4164.3*12</f>
        <v>4997.16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E12*4164.3*12</f>
        <v>999.43200000000002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999.43200000000002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999.43200000000002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1499.1480000000001</v>
      </c>
      <c r="E15" s="4">
        <v>0.03</v>
      </c>
    </row>
    <row r="16" spans="1:5" ht="25.5" x14ac:dyDescent="0.25">
      <c r="A16" s="10" t="s">
        <v>177</v>
      </c>
      <c r="B16" s="3" t="s">
        <v>227</v>
      </c>
      <c r="C16" s="3" t="s">
        <v>13</v>
      </c>
      <c r="D16" s="8">
        <f t="shared" si="0"/>
        <v>499.71600000000001</v>
      </c>
      <c r="E16" s="4">
        <v>0.01</v>
      </c>
    </row>
    <row r="17" spans="1:5" ht="25.5" x14ac:dyDescent="0.25">
      <c r="A17" s="3" t="s">
        <v>22</v>
      </c>
      <c r="B17" s="7" t="s">
        <v>31</v>
      </c>
      <c r="C17" s="7"/>
      <c r="D17" s="8">
        <f t="shared" si="0"/>
        <v>2998.2960000000003</v>
      </c>
      <c r="E17" s="9">
        <f>SUM(E18:E20)</f>
        <v>0.06</v>
      </c>
    </row>
    <row r="18" spans="1:5" ht="76.5" x14ac:dyDescent="0.25">
      <c r="A18" s="10" t="s">
        <v>24</v>
      </c>
      <c r="B18" s="3" t="s">
        <v>33</v>
      </c>
      <c r="C18" s="3" t="s">
        <v>13</v>
      </c>
      <c r="D18" s="8">
        <f t="shared" si="0"/>
        <v>999.43200000000002</v>
      </c>
      <c r="E18" s="4">
        <v>0.02</v>
      </c>
    </row>
    <row r="19" spans="1:5" ht="51" x14ac:dyDescent="0.25">
      <c r="A19" s="10" t="s">
        <v>26</v>
      </c>
      <c r="B19" s="3" t="s">
        <v>35</v>
      </c>
      <c r="C19" s="3" t="s">
        <v>13</v>
      </c>
      <c r="D19" s="8">
        <f t="shared" si="0"/>
        <v>999.43200000000002</v>
      </c>
      <c r="E19" s="4">
        <v>0.02</v>
      </c>
    </row>
    <row r="20" spans="1:5" ht="51" x14ac:dyDescent="0.25">
      <c r="A20" s="10" t="s">
        <v>28</v>
      </c>
      <c r="B20" s="3" t="s">
        <v>37</v>
      </c>
      <c r="C20" s="3" t="s">
        <v>21</v>
      </c>
      <c r="D20" s="8">
        <f t="shared" si="0"/>
        <v>999.43200000000002</v>
      </c>
      <c r="E20" s="4">
        <v>0.02</v>
      </c>
    </row>
    <row r="21" spans="1:5" ht="25.5" x14ac:dyDescent="0.25">
      <c r="A21" s="3" t="s">
        <v>30</v>
      </c>
      <c r="B21" s="7" t="s">
        <v>164</v>
      </c>
      <c r="C21" s="7"/>
      <c r="D21" s="8">
        <f t="shared" si="0"/>
        <v>1499.1480000000001</v>
      </c>
      <c r="E21" s="9">
        <f>SUM(E22:E24)</f>
        <v>0.03</v>
      </c>
    </row>
    <row r="22" spans="1:5" ht="38.25" x14ac:dyDescent="0.25">
      <c r="A22" s="10" t="s">
        <v>32</v>
      </c>
      <c r="B22" s="3" t="s">
        <v>40</v>
      </c>
      <c r="C22" s="3" t="s">
        <v>13</v>
      </c>
      <c r="D22" s="8">
        <f t="shared" si="0"/>
        <v>499.71600000000001</v>
      </c>
      <c r="E22" s="4">
        <v>0.01</v>
      </c>
    </row>
    <row r="23" spans="1:5" ht="63.75" x14ac:dyDescent="0.25">
      <c r="A23" s="10" t="s">
        <v>34</v>
      </c>
      <c r="B23" s="3" t="s">
        <v>42</v>
      </c>
      <c r="C23" s="3" t="s">
        <v>13</v>
      </c>
      <c r="D23" s="8">
        <f t="shared" si="0"/>
        <v>499.71600000000001</v>
      </c>
      <c r="E23" s="4">
        <v>0.01</v>
      </c>
    </row>
    <row r="24" spans="1:5" ht="38.25" x14ac:dyDescent="0.25">
      <c r="A24" s="10" t="s">
        <v>36</v>
      </c>
      <c r="B24" s="3" t="s">
        <v>44</v>
      </c>
      <c r="C24" s="3" t="s">
        <v>21</v>
      </c>
      <c r="D24" s="8">
        <f t="shared" si="0"/>
        <v>499.71600000000001</v>
      </c>
      <c r="E24" s="4">
        <v>0.01</v>
      </c>
    </row>
    <row r="25" spans="1:5" ht="25.5" x14ac:dyDescent="0.25">
      <c r="A25" s="3">
        <v>4</v>
      </c>
      <c r="B25" s="7" t="s">
        <v>46</v>
      </c>
      <c r="C25" s="7"/>
      <c r="D25" s="8">
        <f t="shared" si="0"/>
        <v>21987.504000000001</v>
      </c>
      <c r="E25" s="11">
        <f>SUM(E26:E31)</f>
        <v>0.44</v>
      </c>
    </row>
    <row r="26" spans="1:5" x14ac:dyDescent="0.25">
      <c r="A26" s="12" t="s">
        <v>39</v>
      </c>
      <c r="B26" s="13" t="s">
        <v>48</v>
      </c>
      <c r="C26" s="3" t="s">
        <v>49</v>
      </c>
      <c r="D26" s="8">
        <f t="shared" si="0"/>
        <v>2498.5800000000004</v>
      </c>
      <c r="E26" s="14">
        <v>0.05</v>
      </c>
    </row>
    <row r="27" spans="1:5" ht="25.5" x14ac:dyDescent="0.25">
      <c r="A27" s="10" t="s">
        <v>41</v>
      </c>
      <c r="B27" s="3" t="s">
        <v>179</v>
      </c>
      <c r="C27" s="3" t="s">
        <v>49</v>
      </c>
      <c r="D27" s="8">
        <f t="shared" si="0"/>
        <v>1998.864</v>
      </c>
      <c r="E27" s="14">
        <v>0.04</v>
      </c>
    </row>
    <row r="28" spans="1:5" ht="51" x14ac:dyDescent="0.25">
      <c r="A28" s="10" t="s">
        <v>175</v>
      </c>
      <c r="B28" s="3" t="s">
        <v>52</v>
      </c>
      <c r="C28" s="3" t="s">
        <v>18</v>
      </c>
      <c r="D28" s="8">
        <f t="shared" si="0"/>
        <v>1499.1480000000001</v>
      </c>
      <c r="E28" s="2">
        <v>0.03</v>
      </c>
    </row>
    <row r="29" spans="1:5" ht="38.25" x14ac:dyDescent="0.25">
      <c r="A29" s="10" t="s">
        <v>43</v>
      </c>
      <c r="B29" s="3" t="s">
        <v>54</v>
      </c>
      <c r="C29" s="3" t="s">
        <v>18</v>
      </c>
      <c r="D29" s="8">
        <f t="shared" si="0"/>
        <v>999.43200000000002</v>
      </c>
      <c r="E29" s="2">
        <v>0.02</v>
      </c>
    </row>
    <row r="30" spans="1:5" ht="25.5" x14ac:dyDescent="0.25">
      <c r="A30" s="10" t="s">
        <v>183</v>
      </c>
      <c r="B30" s="3" t="s">
        <v>56</v>
      </c>
      <c r="C30" s="3" t="s">
        <v>57</v>
      </c>
      <c r="D30" s="8">
        <f t="shared" si="0"/>
        <v>4997.1600000000008</v>
      </c>
      <c r="E30" s="2">
        <v>0.1</v>
      </c>
    </row>
    <row r="31" spans="1:5" ht="38.25" x14ac:dyDescent="0.25">
      <c r="A31" s="10" t="s">
        <v>184</v>
      </c>
      <c r="B31" s="3" t="s">
        <v>141</v>
      </c>
      <c r="C31" s="3" t="s">
        <v>21</v>
      </c>
      <c r="D31" s="8">
        <f t="shared" si="0"/>
        <v>9994.3200000000015</v>
      </c>
      <c r="E31" s="2">
        <v>0.2</v>
      </c>
    </row>
    <row r="32" spans="1:5" ht="25.5" x14ac:dyDescent="0.25">
      <c r="A32" s="3" t="s">
        <v>45</v>
      </c>
      <c r="B32" s="7" t="s">
        <v>59</v>
      </c>
      <c r="C32" s="7"/>
      <c r="D32" s="8">
        <f t="shared" si="0"/>
        <v>1499.1480000000001</v>
      </c>
      <c r="E32" s="15">
        <f>SUM(E33:E35)</f>
        <v>0.03</v>
      </c>
    </row>
    <row r="33" spans="1:5" ht="25.5" x14ac:dyDescent="0.25">
      <c r="A33" s="10" t="s">
        <v>47</v>
      </c>
      <c r="B33" s="3" t="s">
        <v>61</v>
      </c>
      <c r="C33" s="3" t="s">
        <v>13</v>
      </c>
      <c r="D33" s="8">
        <f t="shared" si="0"/>
        <v>499.71600000000001</v>
      </c>
      <c r="E33" s="4">
        <v>0.01</v>
      </c>
    </row>
    <row r="34" spans="1:5" ht="51" x14ac:dyDescent="0.25">
      <c r="A34" s="10" t="s">
        <v>50</v>
      </c>
      <c r="B34" s="3" t="s">
        <v>63</v>
      </c>
      <c r="C34" s="3" t="s">
        <v>13</v>
      </c>
      <c r="D34" s="8">
        <f t="shared" si="0"/>
        <v>499.71600000000001</v>
      </c>
      <c r="E34" s="4">
        <v>0.01</v>
      </c>
    </row>
    <row r="35" spans="1:5" ht="25.5" x14ac:dyDescent="0.25">
      <c r="A35" s="10" t="s">
        <v>51</v>
      </c>
      <c r="B35" s="3" t="s">
        <v>65</v>
      </c>
      <c r="C35" s="3" t="s">
        <v>21</v>
      </c>
      <c r="D35" s="8">
        <f t="shared" si="0"/>
        <v>499.71600000000001</v>
      </c>
      <c r="E35" s="4">
        <v>0.01</v>
      </c>
    </row>
    <row r="36" spans="1:5" ht="25.5" x14ac:dyDescent="0.25">
      <c r="A36" s="3" t="s">
        <v>58</v>
      </c>
      <c r="B36" s="7" t="s">
        <v>67</v>
      </c>
      <c r="C36" s="7"/>
      <c r="D36" s="8">
        <f t="shared" si="0"/>
        <v>37978.416000000005</v>
      </c>
      <c r="E36" s="15">
        <f>SUM(E37:E40)</f>
        <v>0.76</v>
      </c>
    </row>
    <row r="37" spans="1:5" ht="25.5" x14ac:dyDescent="0.25">
      <c r="A37" s="3" t="s">
        <v>60</v>
      </c>
      <c r="B37" s="3" t="s">
        <v>69</v>
      </c>
      <c r="C37" s="3" t="s">
        <v>13</v>
      </c>
      <c r="D37" s="8">
        <f t="shared" si="0"/>
        <v>999.43200000000002</v>
      </c>
      <c r="E37" s="15">
        <v>0.02</v>
      </c>
    </row>
    <row r="38" spans="1:5" ht="25.5" x14ac:dyDescent="0.25">
      <c r="A38" s="3" t="s">
        <v>62</v>
      </c>
      <c r="B38" s="3" t="s">
        <v>241</v>
      </c>
      <c r="C38" s="3" t="s">
        <v>72</v>
      </c>
      <c r="D38" s="8">
        <f t="shared" si="0"/>
        <v>34480.403999999995</v>
      </c>
      <c r="E38" s="15">
        <v>0.69</v>
      </c>
    </row>
    <row r="39" spans="1:5" ht="38.25" x14ac:dyDescent="0.25">
      <c r="A39" s="3" t="s">
        <v>64</v>
      </c>
      <c r="B39" s="3" t="s">
        <v>74</v>
      </c>
      <c r="C39" s="3" t="s">
        <v>13</v>
      </c>
      <c r="D39" s="8">
        <f t="shared" si="0"/>
        <v>999.43200000000002</v>
      </c>
      <c r="E39" s="15">
        <v>0.02</v>
      </c>
    </row>
    <row r="40" spans="1:5" ht="38.25" x14ac:dyDescent="0.25">
      <c r="A40" s="3" t="s">
        <v>185</v>
      </c>
      <c r="B40" s="3" t="s">
        <v>75</v>
      </c>
      <c r="C40" s="3" t="s">
        <v>21</v>
      </c>
      <c r="D40" s="8">
        <f t="shared" si="0"/>
        <v>1499.1480000000001</v>
      </c>
      <c r="E40" s="15">
        <v>0.03</v>
      </c>
    </row>
    <row r="41" spans="1:5" ht="25.5" x14ac:dyDescent="0.25">
      <c r="A41" s="3" t="s">
        <v>66</v>
      </c>
      <c r="B41" s="7" t="s">
        <v>77</v>
      </c>
      <c r="C41" s="7"/>
      <c r="D41" s="8">
        <f t="shared" si="0"/>
        <v>1499.1480000000001</v>
      </c>
      <c r="E41" s="15">
        <f>SUM(E42:E44)</f>
        <v>0.03</v>
      </c>
    </row>
    <row r="42" spans="1:5" ht="63.75" x14ac:dyDescent="0.25">
      <c r="A42" s="10" t="s">
        <v>68</v>
      </c>
      <c r="B42" s="3" t="s">
        <v>79</v>
      </c>
      <c r="C42" s="3" t="s">
        <v>13</v>
      </c>
      <c r="D42" s="8">
        <f t="shared" si="0"/>
        <v>499.71600000000001</v>
      </c>
      <c r="E42" s="4">
        <v>0.01</v>
      </c>
    </row>
    <row r="43" spans="1:5" x14ac:dyDescent="0.25">
      <c r="A43" s="10" t="s">
        <v>176</v>
      </c>
      <c r="B43" s="3" t="s">
        <v>81</v>
      </c>
      <c r="C43" s="3" t="s">
        <v>13</v>
      </c>
      <c r="D43" s="8">
        <f t="shared" si="0"/>
        <v>499.71600000000001</v>
      </c>
      <c r="E43" s="4">
        <v>0.01</v>
      </c>
    </row>
    <row r="44" spans="1:5" ht="38.25" x14ac:dyDescent="0.25">
      <c r="A44" s="10" t="s">
        <v>70</v>
      </c>
      <c r="B44" s="3" t="s">
        <v>83</v>
      </c>
      <c r="C44" s="3" t="s">
        <v>21</v>
      </c>
      <c r="D44" s="8">
        <f t="shared" si="0"/>
        <v>499.71600000000001</v>
      </c>
      <c r="E44" s="4">
        <v>0.01</v>
      </c>
    </row>
    <row r="45" spans="1:5" ht="76.5" x14ac:dyDescent="0.25">
      <c r="A45" s="10" t="s">
        <v>76</v>
      </c>
      <c r="B45" s="7" t="s">
        <v>85</v>
      </c>
      <c r="C45" s="3"/>
      <c r="D45" s="8">
        <f t="shared" si="0"/>
        <v>50471.316000000006</v>
      </c>
      <c r="E45" s="4">
        <f>E46</f>
        <v>1.01</v>
      </c>
    </row>
    <row r="46" spans="1:5" ht="38.25" x14ac:dyDescent="0.25">
      <c r="A46" s="10" t="s">
        <v>78</v>
      </c>
      <c r="B46" s="3" t="s">
        <v>197</v>
      </c>
      <c r="C46" s="3" t="s">
        <v>13</v>
      </c>
      <c r="D46" s="8">
        <f t="shared" si="0"/>
        <v>50471.316000000006</v>
      </c>
      <c r="E46" s="4">
        <v>1.01</v>
      </c>
    </row>
    <row r="47" spans="1:5" ht="38.25" x14ac:dyDescent="0.25">
      <c r="A47" s="3" t="s">
        <v>84</v>
      </c>
      <c r="B47" s="7" t="s">
        <v>88</v>
      </c>
      <c r="C47" s="7"/>
      <c r="D47" s="8">
        <f t="shared" si="0"/>
        <v>12492.900000000001</v>
      </c>
      <c r="E47" s="9">
        <f>SUM(E48:E49)</f>
        <v>0.25</v>
      </c>
    </row>
    <row r="48" spans="1:5" ht="63.75" x14ac:dyDescent="0.25">
      <c r="A48" s="10" t="s">
        <v>86</v>
      </c>
      <c r="B48" s="3" t="s">
        <v>90</v>
      </c>
      <c r="C48" s="3" t="s">
        <v>13</v>
      </c>
      <c r="D48" s="8">
        <f t="shared" si="0"/>
        <v>3498.0120000000006</v>
      </c>
      <c r="E48" s="4">
        <v>7.0000000000000007E-2</v>
      </c>
    </row>
    <row r="49" spans="1:5" ht="51" x14ac:dyDescent="0.25">
      <c r="A49" s="10" t="s">
        <v>186</v>
      </c>
      <c r="B49" s="3" t="s">
        <v>92</v>
      </c>
      <c r="C49" s="3" t="s">
        <v>93</v>
      </c>
      <c r="D49" s="8">
        <f t="shared" si="0"/>
        <v>8994.887999999999</v>
      </c>
      <c r="E49" s="4">
        <v>0.18</v>
      </c>
    </row>
    <row r="50" spans="1:5" ht="24.75" customHeight="1" x14ac:dyDescent="0.25">
      <c r="A50" s="42" t="s">
        <v>94</v>
      </c>
      <c r="B50" s="43"/>
      <c r="C50" s="43"/>
      <c r="D50" s="47"/>
      <c r="E50" s="3"/>
    </row>
    <row r="51" spans="1:5" ht="25.5" x14ac:dyDescent="0.25">
      <c r="A51" s="3" t="s">
        <v>87</v>
      </c>
      <c r="B51" s="7" t="s">
        <v>96</v>
      </c>
      <c r="C51" s="7"/>
      <c r="D51" s="8">
        <f t="shared" si="0"/>
        <v>10494.036000000002</v>
      </c>
      <c r="E51" s="9">
        <f>SUM(E52:E53)</f>
        <v>0.21000000000000002</v>
      </c>
    </row>
    <row r="52" spans="1:5" ht="38.25" x14ac:dyDescent="0.25">
      <c r="A52" s="10" t="s">
        <v>89</v>
      </c>
      <c r="B52" s="3" t="s">
        <v>98</v>
      </c>
      <c r="C52" s="3" t="s">
        <v>13</v>
      </c>
      <c r="D52" s="8">
        <f t="shared" si="0"/>
        <v>9994.3200000000015</v>
      </c>
      <c r="E52" s="4">
        <v>0.2</v>
      </c>
    </row>
    <row r="53" spans="1:5" ht="25.5" x14ac:dyDescent="0.25">
      <c r="A53" s="10" t="s">
        <v>91</v>
      </c>
      <c r="B53" s="3" t="s">
        <v>65</v>
      </c>
      <c r="C53" s="3" t="s">
        <v>21</v>
      </c>
      <c r="D53" s="8">
        <f t="shared" si="0"/>
        <v>499.71600000000001</v>
      </c>
      <c r="E53" s="4">
        <v>0.01</v>
      </c>
    </row>
    <row r="54" spans="1:5" ht="21.75" customHeight="1" x14ac:dyDescent="0.25">
      <c r="A54" s="3" t="s">
        <v>95</v>
      </c>
      <c r="B54" s="7" t="s">
        <v>101</v>
      </c>
      <c r="C54" s="7"/>
      <c r="D54" s="8">
        <f t="shared" si="0"/>
        <v>17490.059999999998</v>
      </c>
      <c r="E54" s="9">
        <f>SUM(E55:E55)</f>
        <v>0.35</v>
      </c>
    </row>
    <row r="55" spans="1:5" ht="25.5" x14ac:dyDescent="0.25">
      <c r="A55" s="10" t="s">
        <v>97</v>
      </c>
      <c r="B55" s="3" t="s">
        <v>102</v>
      </c>
      <c r="C55" s="3" t="s">
        <v>57</v>
      </c>
      <c r="D55" s="8">
        <f t="shared" si="0"/>
        <v>17490.059999999998</v>
      </c>
      <c r="E55" s="4">
        <v>0.35</v>
      </c>
    </row>
    <row r="56" spans="1:5" ht="38.25" x14ac:dyDescent="0.25">
      <c r="A56" s="3" t="s">
        <v>100</v>
      </c>
      <c r="B56" s="7" t="s">
        <v>104</v>
      </c>
      <c r="C56" s="7"/>
      <c r="D56" s="8">
        <f t="shared" si="0"/>
        <v>253356.01200000005</v>
      </c>
      <c r="E56" s="9">
        <f>SUM(E57:E60)</f>
        <v>5.07</v>
      </c>
    </row>
    <row r="57" spans="1:5" ht="54" customHeight="1" x14ac:dyDescent="0.25">
      <c r="A57" s="10" t="s">
        <v>187</v>
      </c>
      <c r="B57" s="22" t="s">
        <v>198</v>
      </c>
      <c r="C57" s="3" t="s">
        <v>13</v>
      </c>
      <c r="D57" s="8">
        <f t="shared" si="0"/>
        <v>29982.959999999999</v>
      </c>
      <c r="E57" s="4">
        <v>0.6</v>
      </c>
    </row>
    <row r="58" spans="1:5" ht="51" x14ac:dyDescent="0.25">
      <c r="A58" s="10" t="s">
        <v>188</v>
      </c>
      <c r="B58" s="3" t="s">
        <v>108</v>
      </c>
      <c r="C58" s="3" t="s">
        <v>72</v>
      </c>
      <c r="D58" s="8">
        <f t="shared" si="0"/>
        <v>29982.959999999999</v>
      </c>
      <c r="E58" s="4">
        <v>0.6</v>
      </c>
    </row>
    <row r="59" spans="1:5" ht="38.25" x14ac:dyDescent="0.25">
      <c r="A59" s="10" t="s">
        <v>189</v>
      </c>
      <c r="B59" s="3" t="s">
        <v>110</v>
      </c>
      <c r="C59" s="3" t="s">
        <v>106</v>
      </c>
      <c r="D59" s="8">
        <f t="shared" si="0"/>
        <v>93446.892000000007</v>
      </c>
      <c r="E59" s="4">
        <v>1.87</v>
      </c>
    </row>
    <row r="60" spans="1:5" ht="38.25" x14ac:dyDescent="0.25">
      <c r="A60" s="10" t="s">
        <v>190</v>
      </c>
      <c r="B60" s="3" t="s">
        <v>112</v>
      </c>
      <c r="C60" s="3" t="s">
        <v>72</v>
      </c>
      <c r="D60" s="8">
        <f t="shared" si="0"/>
        <v>99943.200000000012</v>
      </c>
      <c r="E60" s="4">
        <v>2</v>
      </c>
    </row>
    <row r="61" spans="1:5" ht="38.25" x14ac:dyDescent="0.25">
      <c r="A61" s="3" t="s">
        <v>103</v>
      </c>
      <c r="B61" s="7" t="s">
        <v>114</v>
      </c>
      <c r="C61" s="7"/>
      <c r="D61" s="8">
        <f t="shared" si="0"/>
        <v>43475.292000000009</v>
      </c>
      <c r="E61" s="9">
        <f>SUM(E62:E66)</f>
        <v>0.87000000000000011</v>
      </c>
    </row>
    <row r="62" spans="1:5" ht="51" x14ac:dyDescent="0.25">
      <c r="A62" s="10" t="s">
        <v>105</v>
      </c>
      <c r="B62" s="3" t="s">
        <v>116</v>
      </c>
      <c r="C62" s="3" t="s">
        <v>13</v>
      </c>
      <c r="D62" s="8">
        <f t="shared" si="0"/>
        <v>4997.1600000000008</v>
      </c>
      <c r="E62" s="4">
        <v>0.1</v>
      </c>
    </row>
    <row r="63" spans="1:5" ht="25.5" x14ac:dyDescent="0.25">
      <c r="A63" s="10" t="s">
        <v>191</v>
      </c>
      <c r="B63" s="3" t="s">
        <v>118</v>
      </c>
      <c r="C63" s="3" t="s">
        <v>13</v>
      </c>
      <c r="D63" s="8">
        <f t="shared" si="0"/>
        <v>4997.1600000000008</v>
      </c>
      <c r="E63" s="4">
        <v>0.1</v>
      </c>
    </row>
    <row r="64" spans="1:5" ht="51" x14ac:dyDescent="0.25">
      <c r="A64" s="10" t="s">
        <v>192</v>
      </c>
      <c r="B64" s="3" t="s">
        <v>120</v>
      </c>
      <c r="C64" s="3" t="s">
        <v>121</v>
      </c>
      <c r="D64" s="8">
        <f t="shared" si="0"/>
        <v>14991.48</v>
      </c>
      <c r="E64" s="4">
        <v>0.3</v>
      </c>
    </row>
    <row r="65" spans="1:5" ht="25.5" x14ac:dyDescent="0.25">
      <c r="A65" s="10" t="s">
        <v>107</v>
      </c>
      <c r="B65" s="3" t="s">
        <v>140</v>
      </c>
      <c r="C65" s="3" t="s">
        <v>106</v>
      </c>
      <c r="D65" s="8">
        <f t="shared" si="0"/>
        <v>3498.0120000000006</v>
      </c>
      <c r="E65" s="4">
        <v>7.0000000000000007E-2</v>
      </c>
    </row>
    <row r="66" spans="1:5" ht="25.5" x14ac:dyDescent="0.25">
      <c r="A66" s="10" t="s">
        <v>109</v>
      </c>
      <c r="B66" s="3" t="s">
        <v>125</v>
      </c>
      <c r="C66" s="3" t="s">
        <v>126</v>
      </c>
      <c r="D66" s="8">
        <f t="shared" si="0"/>
        <v>14991.48</v>
      </c>
      <c r="E66" s="4">
        <v>0.3</v>
      </c>
    </row>
    <row r="67" spans="1:5" x14ac:dyDescent="0.25">
      <c r="A67" s="35" t="s">
        <v>128</v>
      </c>
      <c r="B67" s="36"/>
      <c r="C67" s="36"/>
      <c r="D67" s="37"/>
      <c r="E67" s="4"/>
    </row>
    <row r="68" spans="1:5" ht="89.25" x14ac:dyDescent="0.25">
      <c r="A68" s="5" t="s">
        <v>145</v>
      </c>
      <c r="B68" s="3" t="s">
        <v>202</v>
      </c>
      <c r="C68" s="3"/>
      <c r="D68" s="8">
        <f t="shared" si="0"/>
        <v>24985.800000000003</v>
      </c>
      <c r="E68" s="4">
        <f>SUM(E69:E72)</f>
        <v>0.5</v>
      </c>
    </row>
    <row r="69" spans="1:5" ht="51" x14ac:dyDescent="0.25">
      <c r="A69" s="19" t="s">
        <v>147</v>
      </c>
      <c r="B69" s="23" t="s">
        <v>199</v>
      </c>
      <c r="C69" s="3" t="s">
        <v>171</v>
      </c>
      <c r="D69" s="8">
        <f t="shared" si="0"/>
        <v>18989.208000000002</v>
      </c>
      <c r="E69" s="4">
        <v>0.38</v>
      </c>
    </row>
    <row r="70" spans="1:5" ht="51" x14ac:dyDescent="0.25">
      <c r="A70" s="3" t="s">
        <v>149</v>
      </c>
      <c r="B70" s="22" t="s">
        <v>169</v>
      </c>
      <c r="C70" s="3" t="s">
        <v>171</v>
      </c>
      <c r="D70" s="8">
        <f t="shared" si="0"/>
        <v>0</v>
      </c>
      <c r="E70" s="4"/>
    </row>
    <row r="71" spans="1:5" x14ac:dyDescent="0.25">
      <c r="A71" s="3" t="s">
        <v>152</v>
      </c>
      <c r="B71" s="23" t="s">
        <v>170</v>
      </c>
      <c r="C71" s="3" t="s">
        <v>133</v>
      </c>
      <c r="D71" s="8">
        <f t="shared" si="0"/>
        <v>1499.1480000000001</v>
      </c>
      <c r="E71" s="4">
        <v>0.03</v>
      </c>
    </row>
    <row r="72" spans="1:5" ht="51" x14ac:dyDescent="0.25">
      <c r="A72" s="3" t="s">
        <v>154</v>
      </c>
      <c r="B72" s="23" t="s">
        <v>204</v>
      </c>
      <c r="C72" s="3" t="s">
        <v>171</v>
      </c>
      <c r="D72" s="8">
        <f t="shared" si="0"/>
        <v>4497.4439999999995</v>
      </c>
      <c r="E72" s="4">
        <v>0.09</v>
      </c>
    </row>
    <row r="73" spans="1:5" ht="76.5" x14ac:dyDescent="0.25">
      <c r="A73" s="3" t="s">
        <v>113</v>
      </c>
      <c r="B73" s="3" t="s">
        <v>168</v>
      </c>
      <c r="C73" s="3"/>
      <c r="D73" s="8">
        <f t="shared" si="0"/>
        <v>37978.416000000005</v>
      </c>
      <c r="E73" s="4">
        <f>SUM(E74:E77)</f>
        <v>0.76</v>
      </c>
    </row>
    <row r="74" spans="1:5" x14ac:dyDescent="0.25">
      <c r="A74" s="3" t="s">
        <v>115</v>
      </c>
      <c r="B74" s="3" t="s">
        <v>174</v>
      </c>
      <c r="C74" s="3" t="s">
        <v>121</v>
      </c>
      <c r="D74" s="8">
        <f t="shared" si="0"/>
        <v>27484.380000000005</v>
      </c>
      <c r="E74" s="4">
        <v>0.55000000000000004</v>
      </c>
    </row>
    <row r="75" spans="1:5" x14ac:dyDescent="0.25">
      <c r="A75" s="3" t="s">
        <v>117</v>
      </c>
      <c r="B75" s="3" t="s">
        <v>139</v>
      </c>
      <c r="C75" s="3" t="s">
        <v>127</v>
      </c>
      <c r="D75" s="8">
        <f t="shared" si="0"/>
        <v>4497.4439999999995</v>
      </c>
      <c r="E75" s="4">
        <v>0.09</v>
      </c>
    </row>
    <row r="76" spans="1:5" ht="51" x14ac:dyDescent="0.25">
      <c r="A76" s="3" t="s">
        <v>119</v>
      </c>
      <c r="B76" s="23" t="s">
        <v>204</v>
      </c>
      <c r="C76" s="3" t="s">
        <v>171</v>
      </c>
      <c r="D76" s="8">
        <f t="shared" ref="D76:D82" si="1">E76*4164.3*12</f>
        <v>4497.4439999999995</v>
      </c>
      <c r="E76" s="4">
        <v>0.09</v>
      </c>
    </row>
    <row r="77" spans="1:5" x14ac:dyDescent="0.25">
      <c r="A77" s="3" t="s">
        <v>122</v>
      </c>
      <c r="B77" s="23" t="s">
        <v>170</v>
      </c>
      <c r="C77" s="3" t="s">
        <v>203</v>
      </c>
      <c r="D77" s="8">
        <f t="shared" si="1"/>
        <v>1499.1480000000001</v>
      </c>
      <c r="E77" s="4">
        <v>0.03</v>
      </c>
    </row>
    <row r="78" spans="1:5" ht="76.5" x14ac:dyDescent="0.25">
      <c r="A78" s="3" t="s">
        <v>193</v>
      </c>
      <c r="B78" s="7" t="s">
        <v>134</v>
      </c>
      <c r="C78" s="7"/>
      <c r="D78" s="8">
        <f t="shared" si="1"/>
        <v>499.71600000000001</v>
      </c>
      <c r="E78" s="15">
        <v>0.01</v>
      </c>
    </row>
    <row r="79" spans="1:5" ht="76.5" x14ac:dyDescent="0.25">
      <c r="A79" s="10" t="s">
        <v>194</v>
      </c>
      <c r="B79" s="3" t="s">
        <v>134</v>
      </c>
      <c r="C79" s="3" t="s">
        <v>135</v>
      </c>
      <c r="D79" s="8">
        <f t="shared" si="1"/>
        <v>499.71600000000001</v>
      </c>
      <c r="E79" s="4">
        <v>0.01</v>
      </c>
    </row>
    <row r="80" spans="1:5" ht="51" x14ac:dyDescent="0.25">
      <c r="A80" s="3" t="s">
        <v>195</v>
      </c>
      <c r="B80" s="7" t="s">
        <v>136</v>
      </c>
      <c r="C80" s="7"/>
      <c r="D80" s="8">
        <f t="shared" si="1"/>
        <v>9994.3200000000015</v>
      </c>
      <c r="E80" s="15">
        <f>SUM(E81)</f>
        <v>0.2</v>
      </c>
    </row>
    <row r="81" spans="1:5" ht="51" x14ac:dyDescent="0.25">
      <c r="A81" s="3" t="s">
        <v>196</v>
      </c>
      <c r="B81" s="3" t="s">
        <v>136</v>
      </c>
      <c r="C81" s="3" t="s">
        <v>173</v>
      </c>
      <c r="D81" s="8">
        <f t="shared" si="1"/>
        <v>9994.3200000000015</v>
      </c>
      <c r="E81" s="15">
        <v>0.2</v>
      </c>
    </row>
    <row r="82" spans="1:5" x14ac:dyDescent="0.25">
      <c r="A82" s="10"/>
      <c r="B82" s="16" t="s">
        <v>137</v>
      </c>
      <c r="C82" s="3"/>
      <c r="D82" s="8">
        <f t="shared" si="1"/>
        <v>533696.68799999985</v>
      </c>
      <c r="E82" s="2">
        <f>E80+E78+E73+E68+E61+E56+E54+E51+E47+E45+E41+E36+E32+E25+E21+E17+E11</f>
        <v>10.679999999999996</v>
      </c>
    </row>
  </sheetData>
  <mergeCells count="11">
    <mergeCell ref="A67:D67"/>
    <mergeCell ref="A5:E5"/>
    <mergeCell ref="A6:E6"/>
    <mergeCell ref="A7:E7"/>
    <mergeCell ref="A8:E8"/>
    <mergeCell ref="A10:E10"/>
    <mergeCell ref="C2:E2"/>
    <mergeCell ref="C1:E1"/>
    <mergeCell ref="C3:E3"/>
    <mergeCell ref="C4:E4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topLeftCell="A46"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15.75" x14ac:dyDescent="0.25">
      <c r="A8" s="49" t="s">
        <v>238</v>
      </c>
      <c r="B8" s="50"/>
      <c r="C8" s="50"/>
      <c r="D8" s="50"/>
      <c r="E8" s="50"/>
    </row>
    <row r="9" spans="1:5" ht="38.25" x14ac:dyDescent="0.25">
      <c r="A9" s="28" t="s">
        <v>3</v>
      </c>
      <c r="B9" s="28" t="s">
        <v>4</v>
      </c>
      <c r="C9" s="28" t="s">
        <v>5</v>
      </c>
      <c r="D9" s="28" t="s">
        <v>6</v>
      </c>
      <c r="E9" s="28" t="s">
        <v>7</v>
      </c>
    </row>
    <row r="10" spans="1:5" ht="30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E11*716.9*12</f>
        <v>860.28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E12*716.9*12</f>
        <v>172.05599999999998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172.05599999999998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172.05599999999998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258.08399999999995</v>
      </c>
      <c r="E15" s="4">
        <v>0.03</v>
      </c>
    </row>
    <row r="16" spans="1:5" ht="25.5" x14ac:dyDescent="0.25">
      <c r="A16" s="10" t="s">
        <v>177</v>
      </c>
      <c r="B16" s="3" t="s">
        <v>227</v>
      </c>
      <c r="C16" s="3" t="s">
        <v>13</v>
      </c>
      <c r="D16" s="8">
        <f t="shared" si="0"/>
        <v>86.027999999999992</v>
      </c>
      <c r="E16" s="4">
        <v>0.01</v>
      </c>
    </row>
    <row r="17" spans="1:5" x14ac:dyDescent="0.25">
      <c r="A17" s="3" t="s">
        <v>22</v>
      </c>
      <c r="B17" s="7" t="s">
        <v>23</v>
      </c>
      <c r="C17" s="7"/>
      <c r="D17" s="8">
        <f t="shared" si="0"/>
        <v>516.16799999999989</v>
      </c>
      <c r="E17" s="9">
        <f>SUM(E18:E20)</f>
        <v>0.06</v>
      </c>
    </row>
    <row r="18" spans="1:5" ht="38.25" x14ac:dyDescent="0.25">
      <c r="A18" s="10" t="s">
        <v>24</v>
      </c>
      <c r="B18" s="3" t="s">
        <v>25</v>
      </c>
      <c r="C18" s="3" t="s">
        <v>13</v>
      </c>
      <c r="D18" s="8">
        <f t="shared" si="0"/>
        <v>172.05599999999998</v>
      </c>
      <c r="E18" s="4">
        <v>0.02</v>
      </c>
    </row>
    <row r="19" spans="1:5" ht="63.75" x14ac:dyDescent="0.25">
      <c r="A19" s="10" t="s">
        <v>26</v>
      </c>
      <c r="B19" s="3" t="s">
        <v>27</v>
      </c>
      <c r="C19" s="3" t="s">
        <v>13</v>
      </c>
      <c r="D19" s="8">
        <f t="shared" si="0"/>
        <v>172.05599999999998</v>
      </c>
      <c r="E19" s="4">
        <v>0.02</v>
      </c>
    </row>
    <row r="20" spans="1:5" ht="38.25" x14ac:dyDescent="0.25">
      <c r="A20" s="10" t="s">
        <v>28</v>
      </c>
      <c r="B20" s="3" t="s">
        <v>29</v>
      </c>
      <c r="C20" s="3" t="s">
        <v>13</v>
      </c>
      <c r="D20" s="8">
        <f t="shared" si="0"/>
        <v>172.05599999999998</v>
      </c>
      <c r="E20" s="4">
        <v>0.02</v>
      </c>
    </row>
    <row r="21" spans="1:5" ht="25.5" x14ac:dyDescent="0.25">
      <c r="A21" s="3" t="s">
        <v>30</v>
      </c>
      <c r="B21" s="7" t="s">
        <v>31</v>
      </c>
      <c r="C21" s="7"/>
      <c r="D21" s="8">
        <f t="shared" si="0"/>
        <v>516.16799999999989</v>
      </c>
      <c r="E21" s="9">
        <f>SUM(E22:E24)</f>
        <v>0.06</v>
      </c>
    </row>
    <row r="22" spans="1:5" ht="76.5" x14ac:dyDescent="0.25">
      <c r="A22" s="10" t="s">
        <v>32</v>
      </c>
      <c r="B22" s="3" t="s">
        <v>33</v>
      </c>
      <c r="C22" s="3" t="s">
        <v>13</v>
      </c>
      <c r="D22" s="8">
        <f t="shared" si="0"/>
        <v>172.05599999999998</v>
      </c>
      <c r="E22" s="4">
        <v>0.02</v>
      </c>
    </row>
    <row r="23" spans="1:5" ht="51" x14ac:dyDescent="0.25">
      <c r="A23" s="10" t="s">
        <v>34</v>
      </c>
      <c r="B23" s="3" t="s">
        <v>35</v>
      </c>
      <c r="C23" s="3" t="s">
        <v>13</v>
      </c>
      <c r="D23" s="8">
        <f t="shared" si="0"/>
        <v>172.05599999999998</v>
      </c>
      <c r="E23" s="4">
        <v>0.02</v>
      </c>
    </row>
    <row r="24" spans="1:5" ht="51" x14ac:dyDescent="0.25">
      <c r="A24" s="10" t="s">
        <v>36</v>
      </c>
      <c r="B24" s="3" t="s">
        <v>37</v>
      </c>
      <c r="C24" s="3" t="s">
        <v>21</v>
      </c>
      <c r="D24" s="8">
        <f t="shared" si="0"/>
        <v>172.05599999999998</v>
      </c>
      <c r="E24" s="4">
        <v>0.02</v>
      </c>
    </row>
    <row r="25" spans="1:5" ht="25.5" x14ac:dyDescent="0.25">
      <c r="A25" s="3" t="s">
        <v>38</v>
      </c>
      <c r="B25" s="7" t="s">
        <v>164</v>
      </c>
      <c r="C25" s="7"/>
      <c r="D25" s="8">
        <f t="shared" si="0"/>
        <v>258.08399999999995</v>
      </c>
      <c r="E25" s="9">
        <f>SUM(E26:E28)</f>
        <v>0.03</v>
      </c>
    </row>
    <row r="26" spans="1:5" ht="38.25" x14ac:dyDescent="0.25">
      <c r="A26" s="10" t="s">
        <v>39</v>
      </c>
      <c r="B26" s="3" t="s">
        <v>40</v>
      </c>
      <c r="C26" s="3" t="s">
        <v>13</v>
      </c>
      <c r="D26" s="8">
        <f t="shared" si="0"/>
        <v>86.027999999999992</v>
      </c>
      <c r="E26" s="4">
        <v>0.01</v>
      </c>
    </row>
    <row r="27" spans="1:5" ht="63.75" x14ac:dyDescent="0.25">
      <c r="A27" s="10" t="s">
        <v>41</v>
      </c>
      <c r="B27" s="3" t="s">
        <v>42</v>
      </c>
      <c r="C27" s="3" t="s">
        <v>13</v>
      </c>
      <c r="D27" s="8">
        <f t="shared" si="0"/>
        <v>86.027999999999992</v>
      </c>
      <c r="E27" s="4">
        <v>0.01</v>
      </c>
    </row>
    <row r="28" spans="1:5" ht="38.25" x14ac:dyDescent="0.25">
      <c r="A28" s="10" t="s">
        <v>175</v>
      </c>
      <c r="B28" s="3" t="s">
        <v>44</v>
      </c>
      <c r="C28" s="3" t="s">
        <v>21</v>
      </c>
      <c r="D28" s="8">
        <f t="shared" si="0"/>
        <v>86.027999999999992</v>
      </c>
      <c r="E28" s="4">
        <v>0.01</v>
      </c>
    </row>
    <row r="29" spans="1:5" ht="25.5" x14ac:dyDescent="0.25">
      <c r="A29" s="3" t="s">
        <v>45</v>
      </c>
      <c r="B29" s="7" t="s">
        <v>46</v>
      </c>
      <c r="C29" s="7"/>
      <c r="D29" s="8">
        <f t="shared" si="0"/>
        <v>3785.232</v>
      </c>
      <c r="E29" s="11">
        <f>SUM(E30:E35)</f>
        <v>0.44</v>
      </c>
    </row>
    <row r="30" spans="1:5" x14ac:dyDescent="0.25">
      <c r="A30" s="12" t="s">
        <v>47</v>
      </c>
      <c r="B30" s="13" t="s">
        <v>48</v>
      </c>
      <c r="C30" s="3" t="s">
        <v>49</v>
      </c>
      <c r="D30" s="8">
        <f t="shared" si="0"/>
        <v>430.14</v>
      </c>
      <c r="E30" s="14">
        <v>0.05</v>
      </c>
    </row>
    <row r="31" spans="1:5" ht="25.5" x14ac:dyDescent="0.25">
      <c r="A31" s="10" t="s">
        <v>50</v>
      </c>
      <c r="B31" s="3" t="s">
        <v>179</v>
      </c>
      <c r="C31" s="3" t="s">
        <v>49</v>
      </c>
      <c r="D31" s="8">
        <f t="shared" si="0"/>
        <v>344.11199999999997</v>
      </c>
      <c r="E31" s="14">
        <v>0.04</v>
      </c>
    </row>
    <row r="32" spans="1:5" ht="51" x14ac:dyDescent="0.25">
      <c r="A32" s="10" t="s">
        <v>51</v>
      </c>
      <c r="B32" s="3" t="s">
        <v>52</v>
      </c>
      <c r="C32" s="3" t="s">
        <v>18</v>
      </c>
      <c r="D32" s="8">
        <f t="shared" si="0"/>
        <v>258.08399999999995</v>
      </c>
      <c r="E32" s="2">
        <v>0.03</v>
      </c>
    </row>
    <row r="33" spans="1:5" ht="38.25" x14ac:dyDescent="0.25">
      <c r="A33" s="10" t="s">
        <v>53</v>
      </c>
      <c r="B33" s="3" t="s">
        <v>54</v>
      </c>
      <c r="C33" s="3" t="s">
        <v>18</v>
      </c>
      <c r="D33" s="8">
        <f t="shared" si="0"/>
        <v>172.05599999999998</v>
      </c>
      <c r="E33" s="2">
        <v>0.02</v>
      </c>
    </row>
    <row r="34" spans="1:5" ht="25.5" x14ac:dyDescent="0.25">
      <c r="A34" s="10" t="s">
        <v>55</v>
      </c>
      <c r="B34" s="3" t="s">
        <v>56</v>
      </c>
      <c r="C34" s="3" t="s">
        <v>57</v>
      </c>
      <c r="D34" s="8">
        <f t="shared" si="0"/>
        <v>860.28</v>
      </c>
      <c r="E34" s="2">
        <v>0.1</v>
      </c>
    </row>
    <row r="35" spans="1:5" ht="38.25" x14ac:dyDescent="0.25">
      <c r="A35" s="10" t="s">
        <v>211</v>
      </c>
      <c r="B35" s="3" t="s">
        <v>141</v>
      </c>
      <c r="C35" s="3" t="s">
        <v>21</v>
      </c>
      <c r="D35" s="8">
        <f t="shared" si="0"/>
        <v>1720.56</v>
      </c>
      <c r="E35" s="2">
        <v>0.2</v>
      </c>
    </row>
    <row r="36" spans="1:5" ht="25.5" x14ac:dyDescent="0.25">
      <c r="A36" s="3" t="s">
        <v>58</v>
      </c>
      <c r="B36" s="7" t="s">
        <v>59</v>
      </c>
      <c r="C36" s="7"/>
      <c r="D36" s="8">
        <f t="shared" si="0"/>
        <v>258.08399999999995</v>
      </c>
      <c r="E36" s="15">
        <f>SUM(E37:E39)</f>
        <v>0.03</v>
      </c>
    </row>
    <row r="37" spans="1:5" ht="25.5" x14ac:dyDescent="0.25">
      <c r="A37" s="10" t="s">
        <v>60</v>
      </c>
      <c r="B37" s="3" t="s">
        <v>61</v>
      </c>
      <c r="C37" s="3" t="s">
        <v>13</v>
      </c>
      <c r="D37" s="8">
        <f t="shared" si="0"/>
        <v>86.027999999999992</v>
      </c>
      <c r="E37" s="4">
        <v>0.01</v>
      </c>
    </row>
    <row r="38" spans="1:5" ht="51" x14ac:dyDescent="0.25">
      <c r="A38" s="10" t="s">
        <v>62</v>
      </c>
      <c r="B38" s="3" t="s">
        <v>63</v>
      </c>
      <c r="C38" s="3" t="s">
        <v>13</v>
      </c>
      <c r="D38" s="8">
        <f t="shared" si="0"/>
        <v>86.027999999999992</v>
      </c>
      <c r="E38" s="4">
        <v>0.01</v>
      </c>
    </row>
    <row r="39" spans="1:5" ht="25.5" x14ac:dyDescent="0.25">
      <c r="A39" s="10" t="s">
        <v>64</v>
      </c>
      <c r="B39" s="3" t="s">
        <v>65</v>
      </c>
      <c r="C39" s="3" t="s">
        <v>21</v>
      </c>
      <c r="D39" s="8">
        <f t="shared" si="0"/>
        <v>86.027999999999992</v>
      </c>
      <c r="E39" s="4">
        <v>0.01</v>
      </c>
    </row>
    <row r="40" spans="1:5" ht="25.5" x14ac:dyDescent="0.25">
      <c r="A40" s="3" t="s">
        <v>66</v>
      </c>
      <c r="B40" s="7" t="s">
        <v>67</v>
      </c>
      <c r="C40" s="7"/>
      <c r="D40" s="8">
        <f t="shared" si="0"/>
        <v>6538.1279999999988</v>
      </c>
      <c r="E40" s="15">
        <f>SUM(E41:E44)</f>
        <v>0.76</v>
      </c>
    </row>
    <row r="41" spans="1:5" ht="25.5" x14ac:dyDescent="0.25">
      <c r="A41" s="3" t="s">
        <v>68</v>
      </c>
      <c r="B41" s="3" t="s">
        <v>69</v>
      </c>
      <c r="C41" s="3" t="s">
        <v>13</v>
      </c>
      <c r="D41" s="8">
        <f t="shared" si="0"/>
        <v>172.05599999999998</v>
      </c>
      <c r="E41" s="15">
        <v>0.02</v>
      </c>
    </row>
    <row r="42" spans="1:5" ht="25.5" x14ac:dyDescent="0.25">
      <c r="A42" s="3" t="s">
        <v>176</v>
      </c>
      <c r="B42" s="3" t="s">
        <v>242</v>
      </c>
      <c r="C42" s="3" t="s">
        <v>72</v>
      </c>
      <c r="D42" s="8">
        <f t="shared" si="0"/>
        <v>5935.9319999999989</v>
      </c>
      <c r="E42" s="15">
        <v>0.69</v>
      </c>
    </row>
    <row r="43" spans="1:5" ht="38.25" x14ac:dyDescent="0.25">
      <c r="A43" s="3" t="s">
        <v>70</v>
      </c>
      <c r="B43" s="3" t="s">
        <v>74</v>
      </c>
      <c r="C43" s="3" t="s">
        <v>13</v>
      </c>
      <c r="D43" s="8">
        <f t="shared" si="0"/>
        <v>172.05599999999998</v>
      </c>
      <c r="E43" s="15">
        <v>0.02</v>
      </c>
    </row>
    <row r="44" spans="1:5" ht="38.25" x14ac:dyDescent="0.25">
      <c r="A44" s="3" t="s">
        <v>73</v>
      </c>
      <c r="B44" s="3" t="s">
        <v>75</v>
      </c>
      <c r="C44" s="3" t="s">
        <v>21</v>
      </c>
      <c r="D44" s="8">
        <f t="shared" si="0"/>
        <v>258.08399999999995</v>
      </c>
      <c r="E44" s="15">
        <v>0.03</v>
      </c>
    </row>
    <row r="45" spans="1:5" ht="25.5" x14ac:dyDescent="0.25">
      <c r="A45" s="3" t="s">
        <v>76</v>
      </c>
      <c r="B45" s="7" t="s">
        <v>77</v>
      </c>
      <c r="C45" s="7"/>
      <c r="D45" s="8">
        <f t="shared" si="0"/>
        <v>258.08399999999995</v>
      </c>
      <c r="E45" s="15">
        <f>SUM(E46:E48)</f>
        <v>0.03</v>
      </c>
    </row>
    <row r="46" spans="1:5" ht="63.75" x14ac:dyDescent="0.25">
      <c r="A46" s="10" t="s">
        <v>78</v>
      </c>
      <c r="B46" s="3" t="s">
        <v>79</v>
      </c>
      <c r="C46" s="3" t="s">
        <v>13</v>
      </c>
      <c r="D46" s="8">
        <f t="shared" si="0"/>
        <v>86.027999999999992</v>
      </c>
      <c r="E46" s="4">
        <v>0.01</v>
      </c>
    </row>
    <row r="47" spans="1:5" x14ac:dyDescent="0.25">
      <c r="A47" s="10" t="s">
        <v>80</v>
      </c>
      <c r="B47" s="3" t="s">
        <v>81</v>
      </c>
      <c r="C47" s="3" t="s">
        <v>13</v>
      </c>
      <c r="D47" s="8">
        <f t="shared" si="0"/>
        <v>86.027999999999992</v>
      </c>
      <c r="E47" s="4">
        <v>0.01</v>
      </c>
    </row>
    <row r="48" spans="1:5" ht="38.25" x14ac:dyDescent="0.25">
      <c r="A48" s="10" t="s">
        <v>82</v>
      </c>
      <c r="B48" s="3" t="s">
        <v>83</v>
      </c>
      <c r="C48" s="3" t="s">
        <v>21</v>
      </c>
      <c r="D48" s="8">
        <f t="shared" si="0"/>
        <v>86.027999999999992</v>
      </c>
      <c r="E48" s="4">
        <v>0.01</v>
      </c>
    </row>
    <row r="49" spans="1:5" ht="76.5" x14ac:dyDescent="0.25">
      <c r="A49" s="10" t="s">
        <v>84</v>
      </c>
      <c r="B49" s="7" t="s">
        <v>85</v>
      </c>
      <c r="C49" s="3"/>
      <c r="D49" s="8">
        <f t="shared" si="0"/>
        <v>8172.66</v>
      </c>
      <c r="E49" s="4">
        <f>E50</f>
        <v>0.95</v>
      </c>
    </row>
    <row r="50" spans="1:5" ht="38.25" x14ac:dyDescent="0.25">
      <c r="A50" s="10" t="s">
        <v>86</v>
      </c>
      <c r="B50" s="3" t="s">
        <v>197</v>
      </c>
      <c r="C50" s="3" t="s">
        <v>13</v>
      </c>
      <c r="D50" s="8">
        <f t="shared" si="0"/>
        <v>8172.66</v>
      </c>
      <c r="E50" s="4">
        <v>0.95</v>
      </c>
    </row>
    <row r="51" spans="1:5" ht="38.25" x14ac:dyDescent="0.25">
      <c r="A51" s="3" t="s">
        <v>87</v>
      </c>
      <c r="B51" s="7" t="s">
        <v>88</v>
      </c>
      <c r="C51" s="7"/>
      <c r="D51" s="8">
        <f t="shared" si="0"/>
        <v>2150.6999999999998</v>
      </c>
      <c r="E51" s="9">
        <f>SUM(E52:E53)</f>
        <v>0.25</v>
      </c>
    </row>
    <row r="52" spans="1:5" ht="63.75" x14ac:dyDescent="0.25">
      <c r="A52" s="10" t="s">
        <v>89</v>
      </c>
      <c r="B52" s="3" t="s">
        <v>90</v>
      </c>
      <c r="C52" s="3" t="s">
        <v>13</v>
      </c>
      <c r="D52" s="8">
        <f t="shared" si="0"/>
        <v>602.19600000000003</v>
      </c>
      <c r="E52" s="4">
        <v>7.0000000000000007E-2</v>
      </c>
    </row>
    <row r="53" spans="1:5" ht="51" x14ac:dyDescent="0.25">
      <c r="A53" s="10" t="s">
        <v>91</v>
      </c>
      <c r="B53" s="3" t="s">
        <v>92</v>
      </c>
      <c r="C53" s="3" t="s">
        <v>93</v>
      </c>
      <c r="D53" s="8">
        <f t="shared" si="0"/>
        <v>1548.5039999999999</v>
      </c>
      <c r="E53" s="4">
        <v>0.18</v>
      </c>
    </row>
    <row r="54" spans="1:5" ht="30" customHeight="1" x14ac:dyDescent="0.25">
      <c r="A54" s="42" t="s">
        <v>94</v>
      </c>
      <c r="B54" s="43"/>
      <c r="C54" s="43"/>
      <c r="D54" s="47"/>
      <c r="E54" s="3"/>
    </row>
    <row r="55" spans="1:5" ht="25.5" x14ac:dyDescent="0.25">
      <c r="A55" s="3" t="s">
        <v>95</v>
      </c>
      <c r="B55" s="7" t="s">
        <v>96</v>
      </c>
      <c r="C55" s="7"/>
      <c r="D55" s="8">
        <f t="shared" si="0"/>
        <v>1806.5880000000002</v>
      </c>
      <c r="E55" s="9">
        <f>SUM(E56:E57)</f>
        <v>0.21000000000000002</v>
      </c>
    </row>
    <row r="56" spans="1:5" ht="38.25" x14ac:dyDescent="0.25">
      <c r="A56" s="10" t="s">
        <v>97</v>
      </c>
      <c r="B56" s="3" t="s">
        <v>98</v>
      </c>
      <c r="C56" s="3" t="s">
        <v>13</v>
      </c>
      <c r="D56" s="8">
        <f t="shared" si="0"/>
        <v>1720.56</v>
      </c>
      <c r="E56" s="4">
        <v>0.2</v>
      </c>
    </row>
    <row r="57" spans="1:5" ht="25.5" x14ac:dyDescent="0.25">
      <c r="A57" s="10" t="s">
        <v>99</v>
      </c>
      <c r="B57" s="3" t="s">
        <v>65</v>
      </c>
      <c r="C57" s="3" t="s">
        <v>21</v>
      </c>
      <c r="D57" s="8">
        <f t="shared" si="0"/>
        <v>86.027999999999992</v>
      </c>
      <c r="E57" s="4">
        <v>0.01</v>
      </c>
    </row>
    <row r="58" spans="1:5" ht="51" x14ac:dyDescent="0.25">
      <c r="A58" s="3" t="s">
        <v>100</v>
      </c>
      <c r="B58" s="7" t="s">
        <v>101</v>
      </c>
      <c r="C58" s="7"/>
      <c r="D58" s="8">
        <f t="shared" si="0"/>
        <v>3010.9799999999996</v>
      </c>
      <c r="E58" s="9">
        <f>SUM(E59:E59)</f>
        <v>0.35</v>
      </c>
    </row>
    <row r="59" spans="1:5" ht="25.5" x14ac:dyDescent="0.25">
      <c r="A59" s="10" t="s">
        <v>187</v>
      </c>
      <c r="B59" s="3" t="s">
        <v>102</v>
      </c>
      <c r="C59" s="3" t="s">
        <v>57</v>
      </c>
      <c r="D59" s="8">
        <f t="shared" si="0"/>
        <v>3010.9799999999996</v>
      </c>
      <c r="E59" s="4">
        <v>0.35</v>
      </c>
    </row>
    <row r="60" spans="1:5" ht="38.25" x14ac:dyDescent="0.25">
      <c r="A60" s="3" t="s">
        <v>103</v>
      </c>
      <c r="B60" s="7" t="s">
        <v>104</v>
      </c>
      <c r="C60" s="7"/>
      <c r="D60" s="8">
        <f t="shared" si="0"/>
        <v>43616.195999999996</v>
      </c>
      <c r="E60" s="9">
        <f>SUM(E61:E64)</f>
        <v>5.07</v>
      </c>
    </row>
    <row r="61" spans="1:5" ht="51" x14ac:dyDescent="0.25">
      <c r="A61" s="18" t="s">
        <v>105</v>
      </c>
      <c r="B61" s="22" t="s">
        <v>198</v>
      </c>
      <c r="C61" s="3" t="s">
        <v>13</v>
      </c>
      <c r="D61" s="8">
        <f t="shared" si="0"/>
        <v>5161.68</v>
      </c>
      <c r="E61" s="4">
        <v>0.6</v>
      </c>
    </row>
    <row r="62" spans="1:5" ht="51" x14ac:dyDescent="0.25">
      <c r="A62" s="10" t="s">
        <v>191</v>
      </c>
      <c r="B62" s="3" t="s">
        <v>108</v>
      </c>
      <c r="C62" s="3" t="s">
        <v>72</v>
      </c>
      <c r="D62" s="8">
        <f t="shared" si="0"/>
        <v>5161.68</v>
      </c>
      <c r="E62" s="4">
        <v>0.6</v>
      </c>
    </row>
    <row r="63" spans="1:5" ht="38.25" x14ac:dyDescent="0.25">
      <c r="A63" s="10" t="s">
        <v>192</v>
      </c>
      <c r="B63" s="3" t="s">
        <v>110</v>
      </c>
      <c r="C63" s="3" t="s">
        <v>106</v>
      </c>
      <c r="D63" s="8">
        <f t="shared" si="0"/>
        <v>16087.236000000001</v>
      </c>
      <c r="E63" s="4">
        <v>1.87</v>
      </c>
    </row>
    <row r="64" spans="1:5" ht="38.25" x14ac:dyDescent="0.25">
      <c r="A64" s="10" t="s">
        <v>107</v>
      </c>
      <c r="B64" s="3" t="s">
        <v>112</v>
      </c>
      <c r="C64" s="3" t="s">
        <v>72</v>
      </c>
      <c r="D64" s="8">
        <f t="shared" si="0"/>
        <v>17205.599999999999</v>
      </c>
      <c r="E64" s="4">
        <v>2</v>
      </c>
    </row>
    <row r="65" spans="1:5" ht="38.25" x14ac:dyDescent="0.25">
      <c r="A65" s="3" t="s">
        <v>145</v>
      </c>
      <c r="B65" s="7" t="s">
        <v>114</v>
      </c>
      <c r="C65" s="7"/>
      <c r="D65" s="8">
        <f t="shared" si="0"/>
        <v>7484.4360000000015</v>
      </c>
      <c r="E65" s="9">
        <f>SUM(E66:E70)</f>
        <v>0.87000000000000011</v>
      </c>
    </row>
    <row r="66" spans="1:5" ht="51" x14ac:dyDescent="0.25">
      <c r="A66" s="10" t="s">
        <v>147</v>
      </c>
      <c r="B66" s="3" t="s">
        <v>116</v>
      </c>
      <c r="C66" s="3" t="s">
        <v>13</v>
      </c>
      <c r="D66" s="8">
        <f t="shared" si="0"/>
        <v>860.28</v>
      </c>
      <c r="E66" s="4">
        <v>0.1</v>
      </c>
    </row>
    <row r="67" spans="1:5" ht="25.5" x14ac:dyDescent="0.25">
      <c r="A67" s="10" t="s">
        <v>149</v>
      </c>
      <c r="B67" s="3" t="s">
        <v>118</v>
      </c>
      <c r="C67" s="3" t="s">
        <v>13</v>
      </c>
      <c r="D67" s="8">
        <f t="shared" si="0"/>
        <v>860.28</v>
      </c>
      <c r="E67" s="4">
        <v>0.1</v>
      </c>
    </row>
    <row r="68" spans="1:5" ht="51" x14ac:dyDescent="0.25">
      <c r="A68" s="10" t="s">
        <v>152</v>
      </c>
      <c r="B68" s="3" t="s">
        <v>120</v>
      </c>
      <c r="C68" s="3" t="s">
        <v>121</v>
      </c>
      <c r="D68" s="8">
        <f t="shared" si="0"/>
        <v>2580.84</v>
      </c>
      <c r="E68" s="4">
        <v>0.3</v>
      </c>
    </row>
    <row r="69" spans="1:5" ht="25.5" x14ac:dyDescent="0.25">
      <c r="A69" s="10" t="s">
        <v>154</v>
      </c>
      <c r="B69" s="3" t="s">
        <v>140</v>
      </c>
      <c r="C69" s="3" t="s">
        <v>106</v>
      </c>
      <c r="D69" s="8">
        <f t="shared" si="0"/>
        <v>602.19600000000003</v>
      </c>
      <c r="E69" s="4">
        <v>7.0000000000000007E-2</v>
      </c>
    </row>
    <row r="70" spans="1:5" ht="25.5" x14ac:dyDescent="0.25">
      <c r="A70" s="10" t="s">
        <v>156</v>
      </c>
      <c r="B70" s="3" t="s">
        <v>125</v>
      </c>
      <c r="C70" s="3" t="s">
        <v>126</v>
      </c>
      <c r="D70" s="8">
        <f t="shared" si="0"/>
        <v>2580.84</v>
      </c>
      <c r="E70" s="4">
        <v>0.3</v>
      </c>
    </row>
    <row r="71" spans="1:5" x14ac:dyDescent="0.25">
      <c r="A71" s="35" t="s">
        <v>128</v>
      </c>
      <c r="B71" s="36"/>
      <c r="C71" s="36"/>
      <c r="D71" s="37"/>
      <c r="E71" s="4"/>
    </row>
    <row r="72" spans="1:5" ht="89.25" x14ac:dyDescent="0.25">
      <c r="A72" s="5" t="s">
        <v>113</v>
      </c>
      <c r="B72" s="3" t="s">
        <v>202</v>
      </c>
      <c r="C72" s="3"/>
      <c r="D72" s="8">
        <f t="shared" si="0"/>
        <v>4301.3999999999996</v>
      </c>
      <c r="E72" s="4">
        <f>SUM(E73:E76)</f>
        <v>0.5</v>
      </c>
    </row>
    <row r="73" spans="1:5" ht="51" x14ac:dyDescent="0.25">
      <c r="A73" s="19" t="s">
        <v>115</v>
      </c>
      <c r="B73" s="23" t="s">
        <v>199</v>
      </c>
      <c r="C73" s="3" t="s">
        <v>171</v>
      </c>
      <c r="D73" s="8">
        <f t="shared" si="0"/>
        <v>3269.0639999999994</v>
      </c>
      <c r="E73" s="4">
        <v>0.38</v>
      </c>
    </row>
    <row r="74" spans="1:5" ht="51" x14ac:dyDescent="0.25">
      <c r="A74" s="3" t="s">
        <v>117</v>
      </c>
      <c r="B74" s="22" t="s">
        <v>169</v>
      </c>
      <c r="C74" s="3" t="s">
        <v>171</v>
      </c>
      <c r="D74" s="8">
        <f t="shared" si="0"/>
        <v>0</v>
      </c>
      <c r="E74" s="4"/>
    </row>
    <row r="75" spans="1:5" x14ac:dyDescent="0.25">
      <c r="A75" s="3" t="s">
        <v>119</v>
      </c>
      <c r="B75" s="23" t="s">
        <v>170</v>
      </c>
      <c r="C75" s="3" t="s">
        <v>133</v>
      </c>
      <c r="D75" s="8">
        <f t="shared" si="0"/>
        <v>258.08399999999995</v>
      </c>
      <c r="E75" s="4">
        <v>0.03</v>
      </c>
    </row>
    <row r="76" spans="1:5" ht="51" x14ac:dyDescent="0.25">
      <c r="A76" s="3" t="s">
        <v>122</v>
      </c>
      <c r="B76" s="23" t="s">
        <v>204</v>
      </c>
      <c r="C76" s="3" t="s">
        <v>171</v>
      </c>
      <c r="D76" s="8">
        <f t="shared" ref="D76:D86" si="1">E76*716.9*12</f>
        <v>774.25199999999995</v>
      </c>
      <c r="E76" s="4">
        <v>0.09</v>
      </c>
    </row>
    <row r="77" spans="1:5" ht="76.5" x14ac:dyDescent="0.25">
      <c r="A77" s="3" t="s">
        <v>193</v>
      </c>
      <c r="B77" s="3" t="s">
        <v>168</v>
      </c>
      <c r="C77" s="3"/>
      <c r="D77" s="8">
        <f t="shared" si="1"/>
        <v>6538.1279999999988</v>
      </c>
      <c r="E77" s="4">
        <f>SUM(E78:E81)</f>
        <v>0.76</v>
      </c>
    </row>
    <row r="78" spans="1:5" x14ac:dyDescent="0.25">
      <c r="A78" s="3" t="s">
        <v>194</v>
      </c>
      <c r="B78" s="3" t="s">
        <v>174</v>
      </c>
      <c r="C78" s="3" t="s">
        <v>121</v>
      </c>
      <c r="D78" s="8">
        <f t="shared" si="1"/>
        <v>4731.54</v>
      </c>
      <c r="E78" s="4">
        <v>0.55000000000000004</v>
      </c>
    </row>
    <row r="79" spans="1:5" x14ac:dyDescent="0.25">
      <c r="A79" s="3" t="s">
        <v>208</v>
      </c>
      <c r="B79" s="3" t="s">
        <v>139</v>
      </c>
      <c r="C79" s="3" t="s">
        <v>127</v>
      </c>
      <c r="D79" s="8">
        <f t="shared" si="1"/>
        <v>774.25199999999995</v>
      </c>
      <c r="E79" s="4">
        <v>0.09</v>
      </c>
    </row>
    <row r="80" spans="1:5" ht="51" x14ac:dyDescent="0.25">
      <c r="A80" s="3" t="s">
        <v>209</v>
      </c>
      <c r="B80" s="23" t="s">
        <v>204</v>
      </c>
      <c r="C80" s="3" t="s">
        <v>171</v>
      </c>
      <c r="D80" s="8">
        <f t="shared" si="1"/>
        <v>774.25199999999995</v>
      </c>
      <c r="E80" s="4">
        <v>0.09</v>
      </c>
    </row>
    <row r="81" spans="1:5" x14ac:dyDescent="0.25">
      <c r="A81" s="3" t="s">
        <v>219</v>
      </c>
      <c r="B81" s="23" t="s">
        <v>170</v>
      </c>
      <c r="C81" s="3" t="s">
        <v>203</v>
      </c>
      <c r="D81" s="8">
        <f t="shared" si="1"/>
        <v>258.08399999999995</v>
      </c>
      <c r="E81" s="4">
        <v>0.03</v>
      </c>
    </row>
    <row r="82" spans="1:5" ht="76.5" x14ac:dyDescent="0.25">
      <c r="A82" s="3" t="s">
        <v>195</v>
      </c>
      <c r="B82" s="7" t="s">
        <v>134</v>
      </c>
      <c r="C82" s="7"/>
      <c r="D82" s="8">
        <f t="shared" si="1"/>
        <v>86.027999999999992</v>
      </c>
      <c r="E82" s="15">
        <v>0.01</v>
      </c>
    </row>
    <row r="83" spans="1:5" ht="76.5" x14ac:dyDescent="0.25">
      <c r="A83" s="10" t="s">
        <v>196</v>
      </c>
      <c r="B83" s="3" t="s">
        <v>134</v>
      </c>
      <c r="C83" s="3" t="s">
        <v>135</v>
      </c>
      <c r="D83" s="8">
        <f t="shared" si="1"/>
        <v>86.027999999999992</v>
      </c>
      <c r="E83" s="4">
        <v>0.01</v>
      </c>
    </row>
    <row r="84" spans="1:5" ht="51" x14ac:dyDescent="0.25">
      <c r="A84" s="3" t="s">
        <v>129</v>
      </c>
      <c r="B84" s="7" t="s">
        <v>136</v>
      </c>
      <c r="C84" s="7"/>
      <c r="D84" s="8">
        <f t="shared" si="1"/>
        <v>1720.56</v>
      </c>
      <c r="E84" s="15">
        <f>SUM(E85)</f>
        <v>0.2</v>
      </c>
    </row>
    <row r="85" spans="1:5" ht="51" x14ac:dyDescent="0.25">
      <c r="A85" s="3" t="s">
        <v>210</v>
      </c>
      <c r="B85" s="3" t="s">
        <v>136</v>
      </c>
      <c r="C85" s="3" t="s">
        <v>173</v>
      </c>
      <c r="D85" s="8">
        <f t="shared" si="1"/>
        <v>1720.56</v>
      </c>
      <c r="E85" s="15">
        <v>0.2</v>
      </c>
    </row>
    <row r="86" spans="1:5" x14ac:dyDescent="0.25">
      <c r="A86" s="10"/>
      <c r="B86" s="16" t="s">
        <v>137</v>
      </c>
      <c r="C86" s="3"/>
      <c r="D86" s="8">
        <f t="shared" si="1"/>
        <v>91877.903999999995</v>
      </c>
      <c r="E86" s="2">
        <f>E11+E29+E17+E21+E25+E36+E40+E45+E49+E51+E55+E58+E60+E65+E72+E77+E82+E84</f>
        <v>10.68</v>
      </c>
    </row>
  </sheetData>
  <mergeCells count="11">
    <mergeCell ref="A54:D54"/>
    <mergeCell ref="A71:D71"/>
    <mergeCell ref="A5:E5"/>
    <mergeCell ref="A6:E6"/>
    <mergeCell ref="A7:E7"/>
    <mergeCell ref="A8:E8"/>
    <mergeCell ref="C1:E1"/>
    <mergeCell ref="C2:E2"/>
    <mergeCell ref="C3:E3"/>
    <mergeCell ref="C4:E4"/>
    <mergeCell ref="A10:E1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34.5" customHeight="1" x14ac:dyDescent="0.25">
      <c r="A8" s="51" t="s">
        <v>229</v>
      </c>
      <c r="B8" s="52"/>
      <c r="C8" s="52"/>
      <c r="D8" s="52"/>
      <c r="E8" s="52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26.25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E11*255.6*12</f>
        <v>306.71999999999997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E12*255.6*12</f>
        <v>61.344000000000001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61.344000000000001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61.344000000000001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92.015999999999991</v>
      </c>
      <c r="E15" s="4">
        <v>0.03</v>
      </c>
    </row>
    <row r="16" spans="1:5" ht="25.5" x14ac:dyDescent="0.25">
      <c r="A16" s="10" t="s">
        <v>177</v>
      </c>
      <c r="B16" s="3" t="s">
        <v>178</v>
      </c>
      <c r="C16" s="3" t="s">
        <v>13</v>
      </c>
      <c r="D16" s="8">
        <f t="shared" si="0"/>
        <v>30.672000000000001</v>
      </c>
      <c r="E16" s="4">
        <v>0.01</v>
      </c>
    </row>
    <row r="17" spans="1:5" x14ac:dyDescent="0.25">
      <c r="A17" s="3" t="s">
        <v>22</v>
      </c>
      <c r="B17" s="7" t="s">
        <v>23</v>
      </c>
      <c r="C17" s="7"/>
      <c r="D17" s="8">
        <f t="shared" si="0"/>
        <v>184.03199999999998</v>
      </c>
      <c r="E17" s="9">
        <f>SUM(E18:E20)</f>
        <v>0.06</v>
      </c>
    </row>
    <row r="18" spans="1:5" ht="38.25" x14ac:dyDescent="0.25">
      <c r="A18" s="10" t="s">
        <v>24</v>
      </c>
      <c r="B18" s="3" t="s">
        <v>25</v>
      </c>
      <c r="C18" s="3" t="s">
        <v>13</v>
      </c>
      <c r="D18" s="8">
        <f t="shared" si="0"/>
        <v>61.344000000000001</v>
      </c>
      <c r="E18" s="4">
        <v>0.02</v>
      </c>
    </row>
    <row r="19" spans="1:5" ht="63.75" x14ac:dyDescent="0.25">
      <c r="A19" s="10" t="s">
        <v>26</v>
      </c>
      <c r="B19" s="3" t="s">
        <v>27</v>
      </c>
      <c r="C19" s="3" t="s">
        <v>13</v>
      </c>
      <c r="D19" s="8">
        <f t="shared" si="0"/>
        <v>61.344000000000001</v>
      </c>
      <c r="E19" s="4">
        <v>0.02</v>
      </c>
    </row>
    <row r="20" spans="1:5" ht="38.25" x14ac:dyDescent="0.25">
      <c r="A20" s="10" t="s">
        <v>28</v>
      </c>
      <c r="B20" s="3" t="s">
        <v>29</v>
      </c>
      <c r="C20" s="3" t="s">
        <v>13</v>
      </c>
      <c r="D20" s="8">
        <f t="shared" si="0"/>
        <v>61.344000000000001</v>
      </c>
      <c r="E20" s="4">
        <v>0.02</v>
      </c>
    </row>
    <row r="21" spans="1:5" ht="25.5" x14ac:dyDescent="0.25">
      <c r="A21" s="3" t="s">
        <v>30</v>
      </c>
      <c r="B21" s="7" t="s">
        <v>31</v>
      </c>
      <c r="C21" s="7"/>
      <c r="D21" s="8">
        <f t="shared" si="0"/>
        <v>184.03199999999998</v>
      </c>
      <c r="E21" s="9">
        <f>SUM(E22:E24)</f>
        <v>0.06</v>
      </c>
    </row>
    <row r="22" spans="1:5" ht="76.5" x14ac:dyDescent="0.25">
      <c r="A22" s="10" t="s">
        <v>32</v>
      </c>
      <c r="B22" s="3" t="s">
        <v>33</v>
      </c>
      <c r="C22" s="3" t="s">
        <v>13</v>
      </c>
      <c r="D22" s="8">
        <f t="shared" si="0"/>
        <v>61.344000000000001</v>
      </c>
      <c r="E22" s="4">
        <v>0.02</v>
      </c>
    </row>
    <row r="23" spans="1:5" ht="51" x14ac:dyDescent="0.25">
      <c r="A23" s="10" t="s">
        <v>34</v>
      </c>
      <c r="B23" s="3" t="s">
        <v>35</v>
      </c>
      <c r="C23" s="3" t="s">
        <v>13</v>
      </c>
      <c r="D23" s="8">
        <f t="shared" si="0"/>
        <v>61.344000000000001</v>
      </c>
      <c r="E23" s="4">
        <v>0.02</v>
      </c>
    </row>
    <row r="24" spans="1:5" ht="51" x14ac:dyDescent="0.25">
      <c r="A24" s="10" t="s">
        <v>36</v>
      </c>
      <c r="B24" s="3" t="s">
        <v>37</v>
      </c>
      <c r="C24" s="3" t="s">
        <v>21</v>
      </c>
      <c r="D24" s="8">
        <f t="shared" si="0"/>
        <v>61.344000000000001</v>
      </c>
      <c r="E24" s="4">
        <v>0.02</v>
      </c>
    </row>
    <row r="25" spans="1:5" ht="25.5" x14ac:dyDescent="0.25">
      <c r="A25" s="3" t="s">
        <v>38</v>
      </c>
      <c r="B25" s="7" t="s">
        <v>164</v>
      </c>
      <c r="C25" s="7"/>
      <c r="D25" s="8">
        <f t="shared" si="0"/>
        <v>92.015999999999991</v>
      </c>
      <c r="E25" s="9">
        <f>SUM(E26:E28)</f>
        <v>0.03</v>
      </c>
    </row>
    <row r="26" spans="1:5" ht="38.25" x14ac:dyDescent="0.25">
      <c r="A26" s="10" t="s">
        <v>39</v>
      </c>
      <c r="B26" s="3" t="s">
        <v>40</v>
      </c>
      <c r="C26" s="3" t="s">
        <v>13</v>
      </c>
      <c r="D26" s="8">
        <f t="shared" si="0"/>
        <v>30.672000000000001</v>
      </c>
      <c r="E26" s="4">
        <v>0.01</v>
      </c>
    </row>
    <row r="27" spans="1:5" ht="63.75" x14ac:dyDescent="0.25">
      <c r="A27" s="10" t="s">
        <v>41</v>
      </c>
      <c r="B27" s="3" t="s">
        <v>42</v>
      </c>
      <c r="C27" s="3" t="s">
        <v>13</v>
      </c>
      <c r="D27" s="8">
        <f t="shared" si="0"/>
        <v>30.672000000000001</v>
      </c>
      <c r="E27" s="4">
        <v>0.01</v>
      </c>
    </row>
    <row r="28" spans="1:5" ht="38.25" x14ac:dyDescent="0.25">
      <c r="A28" s="10" t="s">
        <v>175</v>
      </c>
      <c r="B28" s="3" t="s">
        <v>44</v>
      </c>
      <c r="C28" s="3" t="s">
        <v>21</v>
      </c>
      <c r="D28" s="8">
        <f t="shared" si="0"/>
        <v>30.672000000000001</v>
      </c>
      <c r="E28" s="4">
        <v>0.01</v>
      </c>
    </row>
    <row r="29" spans="1:5" ht="25.5" x14ac:dyDescent="0.25">
      <c r="A29" s="3" t="s">
        <v>45</v>
      </c>
      <c r="B29" s="7" t="s">
        <v>46</v>
      </c>
      <c r="C29" s="7"/>
      <c r="D29" s="8">
        <f t="shared" si="0"/>
        <v>9937.7279999999992</v>
      </c>
      <c r="E29" s="11">
        <f>SUM(E30:E35)</f>
        <v>3.24</v>
      </c>
    </row>
    <row r="30" spans="1:5" x14ac:dyDescent="0.25">
      <c r="A30" s="12" t="s">
        <v>47</v>
      </c>
      <c r="B30" s="13" t="s">
        <v>48</v>
      </c>
      <c r="C30" s="3" t="s">
        <v>49</v>
      </c>
      <c r="D30" s="8">
        <f t="shared" si="0"/>
        <v>153.36000000000001</v>
      </c>
      <c r="E30" s="14">
        <v>0.05</v>
      </c>
    </row>
    <row r="31" spans="1:5" ht="25.5" x14ac:dyDescent="0.25">
      <c r="A31" s="10" t="s">
        <v>50</v>
      </c>
      <c r="B31" s="3" t="s">
        <v>180</v>
      </c>
      <c r="C31" s="3" t="s">
        <v>49</v>
      </c>
      <c r="D31" s="8">
        <f t="shared" si="0"/>
        <v>122.688</v>
      </c>
      <c r="E31" s="14">
        <v>0.04</v>
      </c>
    </row>
    <row r="32" spans="1:5" ht="51" x14ac:dyDescent="0.25">
      <c r="A32" s="10" t="s">
        <v>51</v>
      </c>
      <c r="B32" s="3" t="s">
        <v>52</v>
      </c>
      <c r="C32" s="3" t="s">
        <v>18</v>
      </c>
      <c r="D32" s="8">
        <f t="shared" si="0"/>
        <v>92.015999999999991</v>
      </c>
      <c r="E32" s="2">
        <v>0.03</v>
      </c>
    </row>
    <row r="33" spans="1:5" ht="38.25" x14ac:dyDescent="0.25">
      <c r="A33" s="10" t="s">
        <v>53</v>
      </c>
      <c r="B33" s="3" t="s">
        <v>54</v>
      </c>
      <c r="C33" s="3" t="s">
        <v>18</v>
      </c>
      <c r="D33" s="8">
        <f t="shared" si="0"/>
        <v>61.344000000000001</v>
      </c>
      <c r="E33" s="2">
        <v>0.02</v>
      </c>
    </row>
    <row r="34" spans="1:5" ht="25.5" x14ac:dyDescent="0.25">
      <c r="A34" s="10" t="s">
        <v>55</v>
      </c>
      <c r="B34" s="3" t="s">
        <v>56</v>
      </c>
      <c r="C34" s="3" t="s">
        <v>57</v>
      </c>
      <c r="D34" s="8">
        <f t="shared" si="0"/>
        <v>122.688</v>
      </c>
      <c r="E34" s="2">
        <v>0.04</v>
      </c>
    </row>
    <row r="35" spans="1:5" ht="38.25" x14ac:dyDescent="0.25">
      <c r="A35" s="10" t="s">
        <v>211</v>
      </c>
      <c r="B35" s="3" t="s">
        <v>142</v>
      </c>
      <c r="C35" s="3" t="s">
        <v>21</v>
      </c>
      <c r="D35" s="8">
        <f t="shared" si="0"/>
        <v>9385.6319999999996</v>
      </c>
      <c r="E35" s="2">
        <v>3.06</v>
      </c>
    </row>
    <row r="36" spans="1:5" ht="25.5" x14ac:dyDescent="0.25">
      <c r="A36" s="3" t="s">
        <v>58</v>
      </c>
      <c r="B36" s="7" t="s">
        <v>59</v>
      </c>
      <c r="C36" s="7"/>
      <c r="D36" s="8">
        <f t="shared" si="0"/>
        <v>92.015999999999991</v>
      </c>
      <c r="E36" s="15">
        <f>SUM(E37:E39)</f>
        <v>0.03</v>
      </c>
    </row>
    <row r="37" spans="1:5" ht="25.5" x14ac:dyDescent="0.25">
      <c r="A37" s="10" t="s">
        <v>60</v>
      </c>
      <c r="B37" s="3" t="s">
        <v>61</v>
      </c>
      <c r="C37" s="3" t="s">
        <v>13</v>
      </c>
      <c r="D37" s="8">
        <f t="shared" si="0"/>
        <v>30.672000000000001</v>
      </c>
      <c r="E37" s="4">
        <v>0.01</v>
      </c>
    </row>
    <row r="38" spans="1:5" ht="51" x14ac:dyDescent="0.25">
      <c r="A38" s="10" t="s">
        <v>62</v>
      </c>
      <c r="B38" s="3" t="s">
        <v>63</v>
      </c>
      <c r="C38" s="3" t="s">
        <v>13</v>
      </c>
      <c r="D38" s="8">
        <f t="shared" si="0"/>
        <v>30.672000000000001</v>
      </c>
      <c r="E38" s="4">
        <v>0.01</v>
      </c>
    </row>
    <row r="39" spans="1:5" ht="25.5" x14ac:dyDescent="0.25">
      <c r="A39" s="10" t="s">
        <v>64</v>
      </c>
      <c r="B39" s="3" t="s">
        <v>65</v>
      </c>
      <c r="C39" s="3" t="s">
        <v>21</v>
      </c>
      <c r="D39" s="8">
        <f t="shared" si="0"/>
        <v>30.672000000000001</v>
      </c>
      <c r="E39" s="4">
        <v>0.01</v>
      </c>
    </row>
    <row r="40" spans="1:5" ht="25.5" x14ac:dyDescent="0.25">
      <c r="A40" s="3" t="s">
        <v>66</v>
      </c>
      <c r="B40" s="7" t="s">
        <v>67</v>
      </c>
      <c r="C40" s="7"/>
      <c r="D40" s="8">
        <f t="shared" si="0"/>
        <v>337.392</v>
      </c>
      <c r="E40" s="15">
        <f>SUM(E41:E44)</f>
        <v>0.11</v>
      </c>
    </row>
    <row r="41" spans="1:5" ht="25.5" x14ac:dyDescent="0.25">
      <c r="A41" s="3" t="s">
        <v>68</v>
      </c>
      <c r="B41" s="3" t="s">
        <v>69</v>
      </c>
      <c r="C41" s="3" t="s">
        <v>13</v>
      </c>
      <c r="D41" s="8">
        <f t="shared" si="0"/>
        <v>61.344000000000001</v>
      </c>
      <c r="E41" s="15">
        <v>0.02</v>
      </c>
    </row>
    <row r="42" spans="1:5" ht="25.5" x14ac:dyDescent="0.25">
      <c r="A42" s="3" t="s">
        <v>176</v>
      </c>
      <c r="B42" s="3" t="s">
        <v>242</v>
      </c>
      <c r="C42" s="3" t="s">
        <v>72</v>
      </c>
      <c r="D42" s="8">
        <f t="shared" si="0"/>
        <v>61.344000000000001</v>
      </c>
      <c r="E42" s="15">
        <v>0.02</v>
      </c>
    </row>
    <row r="43" spans="1:5" ht="38.25" x14ac:dyDescent="0.25">
      <c r="A43" s="3" t="s">
        <v>70</v>
      </c>
      <c r="B43" s="3" t="s">
        <v>74</v>
      </c>
      <c r="C43" s="3" t="s">
        <v>13</v>
      </c>
      <c r="D43" s="8">
        <f t="shared" si="0"/>
        <v>61.344000000000001</v>
      </c>
      <c r="E43" s="15">
        <v>0.02</v>
      </c>
    </row>
    <row r="44" spans="1:5" ht="38.25" x14ac:dyDescent="0.25">
      <c r="A44" s="3" t="s">
        <v>73</v>
      </c>
      <c r="B44" s="3" t="s">
        <v>75</v>
      </c>
      <c r="C44" s="3" t="s">
        <v>21</v>
      </c>
      <c r="D44" s="8">
        <f t="shared" si="0"/>
        <v>153.36000000000001</v>
      </c>
      <c r="E44" s="15">
        <v>0.05</v>
      </c>
    </row>
    <row r="45" spans="1:5" ht="25.5" x14ac:dyDescent="0.25">
      <c r="A45" s="3" t="s">
        <v>76</v>
      </c>
      <c r="B45" s="7" t="s">
        <v>77</v>
      </c>
      <c r="C45" s="7"/>
      <c r="D45" s="8">
        <f t="shared" si="0"/>
        <v>92.015999999999991</v>
      </c>
      <c r="E45" s="15">
        <f>SUM(E46:E48)</f>
        <v>0.03</v>
      </c>
    </row>
    <row r="46" spans="1:5" ht="63.75" x14ac:dyDescent="0.25">
      <c r="A46" s="10" t="s">
        <v>78</v>
      </c>
      <c r="B46" s="3" t="s">
        <v>79</v>
      </c>
      <c r="C46" s="3" t="s">
        <v>13</v>
      </c>
      <c r="D46" s="8">
        <f t="shared" si="0"/>
        <v>30.672000000000001</v>
      </c>
      <c r="E46" s="4">
        <v>0.01</v>
      </c>
    </row>
    <row r="47" spans="1:5" x14ac:dyDescent="0.25">
      <c r="A47" s="10" t="s">
        <v>80</v>
      </c>
      <c r="B47" s="3" t="s">
        <v>81</v>
      </c>
      <c r="C47" s="3" t="s">
        <v>13</v>
      </c>
      <c r="D47" s="8">
        <f t="shared" si="0"/>
        <v>30.672000000000001</v>
      </c>
      <c r="E47" s="4">
        <v>0.01</v>
      </c>
    </row>
    <row r="48" spans="1:5" ht="38.25" x14ac:dyDescent="0.25">
      <c r="A48" s="10" t="s">
        <v>82</v>
      </c>
      <c r="B48" s="3" t="s">
        <v>83</v>
      </c>
      <c r="C48" s="3" t="s">
        <v>21</v>
      </c>
      <c r="D48" s="8">
        <f t="shared" si="0"/>
        <v>30.672000000000001</v>
      </c>
      <c r="E48" s="4">
        <v>0.01</v>
      </c>
    </row>
    <row r="49" spans="1:5" ht="76.5" x14ac:dyDescent="0.25">
      <c r="A49" s="10" t="s">
        <v>84</v>
      </c>
      <c r="B49" s="7" t="s">
        <v>85</v>
      </c>
      <c r="C49" s="3"/>
      <c r="D49" s="8">
        <f t="shared" si="0"/>
        <v>2361.7440000000001</v>
      </c>
      <c r="E49" s="4">
        <f>E50</f>
        <v>0.77</v>
      </c>
    </row>
    <row r="50" spans="1:5" ht="38.25" x14ac:dyDescent="0.25">
      <c r="A50" s="10" t="s">
        <v>86</v>
      </c>
      <c r="B50" s="3" t="s">
        <v>197</v>
      </c>
      <c r="C50" s="3" t="s">
        <v>13</v>
      </c>
      <c r="D50" s="8">
        <f t="shared" si="0"/>
        <v>2361.7440000000001</v>
      </c>
      <c r="E50" s="4">
        <v>0.77</v>
      </c>
    </row>
    <row r="51" spans="1:5" ht="38.25" x14ac:dyDescent="0.25">
      <c r="A51" s="3" t="s">
        <v>87</v>
      </c>
      <c r="B51" s="7" t="s">
        <v>88</v>
      </c>
      <c r="C51" s="7"/>
      <c r="D51" s="8">
        <f t="shared" si="0"/>
        <v>705.4559999999999</v>
      </c>
      <c r="E51" s="9">
        <f>SUM(E52:E53)</f>
        <v>0.22999999999999998</v>
      </c>
    </row>
    <row r="52" spans="1:5" ht="63.75" x14ac:dyDescent="0.25">
      <c r="A52" s="10" t="s">
        <v>89</v>
      </c>
      <c r="B52" s="3" t="s">
        <v>90</v>
      </c>
      <c r="C52" s="3" t="s">
        <v>13</v>
      </c>
      <c r="D52" s="8">
        <f t="shared" si="0"/>
        <v>153.36000000000001</v>
      </c>
      <c r="E52" s="4">
        <v>0.05</v>
      </c>
    </row>
    <row r="53" spans="1:5" ht="51" x14ac:dyDescent="0.25">
      <c r="A53" s="10" t="s">
        <v>91</v>
      </c>
      <c r="B53" s="3" t="s">
        <v>92</v>
      </c>
      <c r="C53" s="3" t="s">
        <v>93</v>
      </c>
      <c r="D53" s="8">
        <f t="shared" si="0"/>
        <v>552.096</v>
      </c>
      <c r="E53" s="4">
        <v>0.18</v>
      </c>
    </row>
    <row r="54" spans="1:5" ht="36" customHeight="1" x14ac:dyDescent="0.25">
      <c r="A54" s="42" t="s">
        <v>94</v>
      </c>
      <c r="B54" s="43"/>
      <c r="C54" s="43"/>
      <c r="D54" s="47"/>
      <c r="E54" s="3"/>
    </row>
    <row r="55" spans="1:5" ht="25.5" x14ac:dyDescent="0.25">
      <c r="A55" s="3" t="s">
        <v>95</v>
      </c>
      <c r="B55" s="7" t="s">
        <v>96</v>
      </c>
      <c r="C55" s="7"/>
      <c r="D55" s="8">
        <f t="shared" si="0"/>
        <v>674.78399999999999</v>
      </c>
      <c r="E55" s="9">
        <f>SUM(E56:E57)</f>
        <v>0.22</v>
      </c>
    </row>
    <row r="56" spans="1:5" ht="38.25" x14ac:dyDescent="0.25">
      <c r="A56" s="10" t="s">
        <v>97</v>
      </c>
      <c r="B56" s="3" t="s">
        <v>98</v>
      </c>
      <c r="C56" s="3" t="s">
        <v>13</v>
      </c>
      <c r="D56" s="8">
        <f t="shared" si="0"/>
        <v>644.11199999999997</v>
      </c>
      <c r="E56" s="4">
        <v>0.21</v>
      </c>
    </row>
    <row r="57" spans="1:5" ht="25.5" x14ac:dyDescent="0.25">
      <c r="A57" s="10" t="s">
        <v>99</v>
      </c>
      <c r="B57" s="3" t="s">
        <v>65</v>
      </c>
      <c r="C57" s="3" t="s">
        <v>21</v>
      </c>
      <c r="D57" s="8">
        <f t="shared" si="0"/>
        <v>30.672000000000001</v>
      </c>
      <c r="E57" s="4">
        <v>0.01</v>
      </c>
    </row>
    <row r="58" spans="1:5" ht="51" x14ac:dyDescent="0.25">
      <c r="A58" s="3" t="s">
        <v>100</v>
      </c>
      <c r="B58" s="7" t="s">
        <v>101</v>
      </c>
      <c r="C58" s="7"/>
      <c r="D58" s="8">
        <f t="shared" si="0"/>
        <v>1257.5519999999999</v>
      </c>
      <c r="E58" s="9">
        <f>SUM(E59:E59)</f>
        <v>0.41</v>
      </c>
    </row>
    <row r="59" spans="1:5" ht="25.5" x14ac:dyDescent="0.25">
      <c r="A59" s="10" t="s">
        <v>187</v>
      </c>
      <c r="B59" s="3" t="s">
        <v>102</v>
      </c>
      <c r="C59" s="3" t="s">
        <v>57</v>
      </c>
      <c r="D59" s="8">
        <f t="shared" si="0"/>
        <v>1257.5519999999999</v>
      </c>
      <c r="E59" s="4">
        <v>0.41</v>
      </c>
    </row>
    <row r="60" spans="1:5" ht="38.25" x14ac:dyDescent="0.25">
      <c r="A60" s="3" t="s">
        <v>103</v>
      </c>
      <c r="B60" s="7" t="s">
        <v>104</v>
      </c>
      <c r="C60" s="7"/>
      <c r="D60" s="8">
        <f t="shared" si="0"/>
        <v>10275.119999999999</v>
      </c>
      <c r="E60" s="9">
        <f>SUM(E61:E64)</f>
        <v>3.35</v>
      </c>
    </row>
    <row r="61" spans="1:5" ht="51" x14ac:dyDescent="0.25">
      <c r="A61" s="10" t="s">
        <v>105</v>
      </c>
      <c r="B61" s="22" t="s">
        <v>198</v>
      </c>
      <c r="C61" s="3" t="s">
        <v>13</v>
      </c>
      <c r="D61" s="8">
        <f t="shared" si="0"/>
        <v>1840.3199999999997</v>
      </c>
      <c r="E61" s="4">
        <v>0.6</v>
      </c>
    </row>
    <row r="62" spans="1:5" ht="51" x14ac:dyDescent="0.25">
      <c r="A62" s="10" t="s">
        <v>191</v>
      </c>
      <c r="B62" s="3" t="s">
        <v>108</v>
      </c>
      <c r="C62" s="3" t="s">
        <v>72</v>
      </c>
      <c r="D62" s="8">
        <f t="shared" si="0"/>
        <v>1993.6800000000003</v>
      </c>
      <c r="E62" s="4">
        <v>0.65</v>
      </c>
    </row>
    <row r="63" spans="1:5" ht="38.25" x14ac:dyDescent="0.25">
      <c r="A63" s="10" t="s">
        <v>192</v>
      </c>
      <c r="B63" s="3" t="s">
        <v>110</v>
      </c>
      <c r="C63" s="3" t="s">
        <v>106</v>
      </c>
      <c r="D63" s="8">
        <f t="shared" si="0"/>
        <v>3067.2</v>
      </c>
      <c r="E63" s="4">
        <v>1</v>
      </c>
    </row>
    <row r="64" spans="1:5" ht="38.25" x14ac:dyDescent="0.25">
      <c r="A64" s="10" t="s">
        <v>107</v>
      </c>
      <c r="B64" s="3" t="s">
        <v>112</v>
      </c>
      <c r="C64" s="3" t="s">
        <v>72</v>
      </c>
      <c r="D64" s="8">
        <f t="shared" si="0"/>
        <v>3373.92</v>
      </c>
      <c r="E64" s="4">
        <v>1.1000000000000001</v>
      </c>
    </row>
    <row r="65" spans="1:5" ht="38.25" x14ac:dyDescent="0.25">
      <c r="A65" s="3" t="s">
        <v>145</v>
      </c>
      <c r="B65" s="7" t="s">
        <v>114</v>
      </c>
      <c r="C65" s="7"/>
      <c r="D65" s="8">
        <f t="shared" si="0"/>
        <v>1717.6320000000003</v>
      </c>
      <c r="E65" s="9">
        <f>SUM(E66:E70)</f>
        <v>0.56000000000000005</v>
      </c>
    </row>
    <row r="66" spans="1:5" ht="51" x14ac:dyDescent="0.25">
      <c r="A66" s="10" t="s">
        <v>147</v>
      </c>
      <c r="B66" s="3" t="s">
        <v>116</v>
      </c>
      <c r="C66" s="3" t="s">
        <v>13</v>
      </c>
      <c r="D66" s="8">
        <f t="shared" si="0"/>
        <v>306.72000000000003</v>
      </c>
      <c r="E66" s="4">
        <v>0.1</v>
      </c>
    </row>
    <row r="67" spans="1:5" ht="25.5" x14ac:dyDescent="0.25">
      <c r="A67" s="10" t="s">
        <v>149</v>
      </c>
      <c r="B67" s="3" t="s">
        <v>118</v>
      </c>
      <c r="C67" s="3" t="s">
        <v>13</v>
      </c>
      <c r="D67" s="8">
        <f t="shared" si="0"/>
        <v>306.72000000000003</v>
      </c>
      <c r="E67" s="4">
        <v>0.1</v>
      </c>
    </row>
    <row r="68" spans="1:5" ht="51" x14ac:dyDescent="0.25">
      <c r="A68" s="10" t="s">
        <v>152</v>
      </c>
      <c r="B68" s="3" t="s">
        <v>120</v>
      </c>
      <c r="C68" s="3" t="s">
        <v>121</v>
      </c>
      <c r="D68" s="8">
        <f t="shared" si="0"/>
        <v>613.44000000000005</v>
      </c>
      <c r="E68" s="4">
        <v>0.2</v>
      </c>
    </row>
    <row r="69" spans="1:5" ht="25.5" x14ac:dyDescent="0.25">
      <c r="A69" s="24" t="s">
        <v>154</v>
      </c>
      <c r="B69" s="3" t="s">
        <v>123</v>
      </c>
      <c r="C69" s="3" t="s">
        <v>106</v>
      </c>
      <c r="D69" s="8">
        <f t="shared" si="0"/>
        <v>214.70400000000004</v>
      </c>
      <c r="E69" s="4">
        <v>7.0000000000000007E-2</v>
      </c>
    </row>
    <row r="70" spans="1:5" ht="25.5" x14ac:dyDescent="0.25">
      <c r="A70" s="10" t="s">
        <v>156</v>
      </c>
      <c r="B70" s="3" t="s">
        <v>125</v>
      </c>
      <c r="C70" s="3" t="s">
        <v>126</v>
      </c>
      <c r="D70" s="8">
        <f t="shared" si="0"/>
        <v>276.048</v>
      </c>
      <c r="E70" s="4">
        <v>0.09</v>
      </c>
    </row>
    <row r="71" spans="1:5" x14ac:dyDescent="0.25">
      <c r="A71" s="35" t="s">
        <v>128</v>
      </c>
      <c r="B71" s="36"/>
      <c r="C71" s="36"/>
      <c r="D71" s="37"/>
      <c r="E71" s="4"/>
    </row>
    <row r="72" spans="1:5" ht="89.25" x14ac:dyDescent="0.25">
      <c r="A72" s="5" t="s">
        <v>113</v>
      </c>
      <c r="B72" s="3" t="s">
        <v>206</v>
      </c>
      <c r="C72" s="3"/>
      <c r="D72" s="8">
        <f t="shared" si="0"/>
        <v>1901.6640000000002</v>
      </c>
      <c r="E72" s="4">
        <f>SUM(E73:E76)</f>
        <v>0.62</v>
      </c>
    </row>
    <row r="73" spans="1:5" ht="51" x14ac:dyDescent="0.25">
      <c r="A73" s="3" t="s">
        <v>115</v>
      </c>
      <c r="B73" s="23" t="s">
        <v>199</v>
      </c>
      <c r="C73" s="3" t="s">
        <v>171</v>
      </c>
      <c r="D73" s="8">
        <f t="shared" si="0"/>
        <v>920.15999999999985</v>
      </c>
      <c r="E73" s="4">
        <v>0.3</v>
      </c>
    </row>
    <row r="74" spans="1:5" ht="51" x14ac:dyDescent="0.25">
      <c r="A74" s="3" t="s">
        <v>117</v>
      </c>
      <c r="B74" s="23" t="s">
        <v>169</v>
      </c>
      <c r="C74" s="3" t="s">
        <v>171</v>
      </c>
      <c r="D74" s="8">
        <f t="shared" si="0"/>
        <v>613.44000000000005</v>
      </c>
      <c r="E74" s="4">
        <v>0.2</v>
      </c>
    </row>
    <row r="75" spans="1:5" ht="51" x14ac:dyDescent="0.25">
      <c r="A75" s="3" t="s">
        <v>119</v>
      </c>
      <c r="B75" s="3" t="s">
        <v>200</v>
      </c>
      <c r="C75" s="3" t="s">
        <v>171</v>
      </c>
      <c r="D75" s="8">
        <f t="shared" si="0"/>
        <v>276.048</v>
      </c>
      <c r="E75" s="4">
        <v>0.09</v>
      </c>
    </row>
    <row r="76" spans="1:5" x14ac:dyDescent="0.25">
      <c r="A76" s="3" t="s">
        <v>122</v>
      </c>
      <c r="B76" s="23" t="s">
        <v>170</v>
      </c>
      <c r="C76" s="3" t="s">
        <v>207</v>
      </c>
      <c r="D76" s="8">
        <f t="shared" ref="D76:D86" si="1">E76*255.6*12</f>
        <v>92.015999999999991</v>
      </c>
      <c r="E76" s="4">
        <v>0.03</v>
      </c>
    </row>
    <row r="77" spans="1:5" ht="63.75" x14ac:dyDescent="0.25">
      <c r="A77" s="3" t="s">
        <v>193</v>
      </c>
      <c r="B77" s="3" t="s">
        <v>132</v>
      </c>
      <c r="C77" s="3"/>
      <c r="D77" s="8">
        <f t="shared" si="1"/>
        <v>2177.712</v>
      </c>
      <c r="E77" s="4">
        <f>SUM(E78:E81)</f>
        <v>0.71</v>
      </c>
    </row>
    <row r="78" spans="1:5" x14ac:dyDescent="0.25">
      <c r="A78" s="3" t="s">
        <v>194</v>
      </c>
      <c r="B78" s="3" t="s">
        <v>139</v>
      </c>
      <c r="C78" s="3" t="s">
        <v>127</v>
      </c>
      <c r="D78" s="8">
        <f t="shared" si="1"/>
        <v>276.048</v>
      </c>
      <c r="E78" s="4">
        <v>0.09</v>
      </c>
    </row>
    <row r="79" spans="1:5" ht="51" x14ac:dyDescent="0.25">
      <c r="A79" s="3" t="s">
        <v>208</v>
      </c>
      <c r="B79" s="3" t="s">
        <v>200</v>
      </c>
      <c r="C79" s="3" t="s">
        <v>171</v>
      </c>
      <c r="D79" s="8">
        <f t="shared" si="1"/>
        <v>276.048</v>
      </c>
      <c r="E79" s="4">
        <v>0.09</v>
      </c>
    </row>
    <row r="80" spans="1:5" x14ac:dyDescent="0.25">
      <c r="A80" s="3" t="s">
        <v>209</v>
      </c>
      <c r="B80" s="3" t="s">
        <v>174</v>
      </c>
      <c r="C80" s="3" t="s">
        <v>121</v>
      </c>
      <c r="D80" s="8">
        <f t="shared" si="1"/>
        <v>1533.6</v>
      </c>
      <c r="E80" s="4">
        <v>0.5</v>
      </c>
    </row>
    <row r="81" spans="1:5" x14ac:dyDescent="0.25">
      <c r="A81" s="3" t="s">
        <v>219</v>
      </c>
      <c r="B81" s="25" t="s">
        <v>170</v>
      </c>
      <c r="C81" s="3" t="s">
        <v>133</v>
      </c>
      <c r="D81" s="8">
        <f t="shared" si="1"/>
        <v>92.015999999999991</v>
      </c>
      <c r="E81" s="4">
        <v>0.03</v>
      </c>
    </row>
    <row r="82" spans="1:5" ht="76.5" x14ac:dyDescent="0.25">
      <c r="A82" s="3" t="s">
        <v>195</v>
      </c>
      <c r="B82" s="7" t="s">
        <v>134</v>
      </c>
      <c r="C82" s="7"/>
      <c r="D82" s="8">
        <f t="shared" si="1"/>
        <v>30.672000000000001</v>
      </c>
      <c r="E82" s="15">
        <v>0.01</v>
      </c>
    </row>
    <row r="83" spans="1:5" ht="76.5" x14ac:dyDescent="0.25">
      <c r="A83" s="10" t="s">
        <v>196</v>
      </c>
      <c r="B83" s="3" t="s">
        <v>134</v>
      </c>
      <c r="C83" s="3" t="s">
        <v>135</v>
      </c>
      <c r="D83" s="8">
        <f t="shared" si="1"/>
        <v>30.672000000000001</v>
      </c>
      <c r="E83" s="4">
        <v>0.01</v>
      </c>
    </row>
    <row r="84" spans="1:5" ht="51" x14ac:dyDescent="0.25">
      <c r="A84" s="3" t="s">
        <v>129</v>
      </c>
      <c r="B84" s="7" t="s">
        <v>136</v>
      </c>
      <c r="C84" s="7"/>
      <c r="D84" s="8">
        <f t="shared" si="1"/>
        <v>613.44000000000005</v>
      </c>
      <c r="E84" s="15">
        <f>SUM(E85)</f>
        <v>0.2</v>
      </c>
    </row>
    <row r="85" spans="1:5" ht="51" x14ac:dyDescent="0.25">
      <c r="A85" s="3" t="s">
        <v>210</v>
      </c>
      <c r="B85" s="3" t="s">
        <v>136</v>
      </c>
      <c r="C85" s="3" t="s">
        <v>173</v>
      </c>
      <c r="D85" s="8">
        <f t="shared" si="1"/>
        <v>613.44000000000005</v>
      </c>
      <c r="E85" s="15">
        <v>0.2</v>
      </c>
    </row>
    <row r="86" spans="1:5" x14ac:dyDescent="0.25">
      <c r="A86" s="10"/>
      <c r="B86" s="16" t="s">
        <v>137</v>
      </c>
      <c r="C86" s="3"/>
      <c r="D86" s="8">
        <f t="shared" si="1"/>
        <v>32757.696000000004</v>
      </c>
      <c r="E86" s="2">
        <f>E84+E82+E77+E72+E65+E60+E58+E55+E51+E49+E45+E40+E36+E29+E25+E17+E11</f>
        <v>10.680000000000001</v>
      </c>
    </row>
  </sheetData>
  <mergeCells count="11">
    <mergeCell ref="A71:D71"/>
    <mergeCell ref="A5:E5"/>
    <mergeCell ref="A6:E6"/>
    <mergeCell ref="A7:E7"/>
    <mergeCell ref="A8:E8"/>
    <mergeCell ref="A10:E10"/>
    <mergeCell ref="C1:E1"/>
    <mergeCell ref="C2:E2"/>
    <mergeCell ref="C3:E3"/>
    <mergeCell ref="C4:E4"/>
    <mergeCell ref="A54:D5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93.75" customHeight="1" x14ac:dyDescent="0.25">
      <c r="A8" s="49" t="s">
        <v>243</v>
      </c>
      <c r="B8" s="50"/>
      <c r="C8" s="50"/>
      <c r="D8" s="50"/>
      <c r="E8" s="50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32.25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E11*10837.6*12</f>
        <v>13005.119999999999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E12*10837.6*12</f>
        <v>2601.0240000000003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2601.0240000000003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2601.0240000000003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3901.5360000000001</v>
      </c>
      <c r="E15" s="4">
        <v>0.03</v>
      </c>
    </row>
    <row r="16" spans="1:5" ht="25.5" x14ac:dyDescent="0.25">
      <c r="A16" s="10" t="s">
        <v>177</v>
      </c>
      <c r="B16" s="3" t="s">
        <v>178</v>
      </c>
      <c r="C16" s="3" t="s">
        <v>13</v>
      </c>
      <c r="D16" s="8">
        <f t="shared" si="0"/>
        <v>1300.5120000000002</v>
      </c>
      <c r="E16" s="4">
        <v>0.01</v>
      </c>
    </row>
    <row r="17" spans="1:5" ht="25.5" x14ac:dyDescent="0.25">
      <c r="A17" s="3" t="s">
        <v>22</v>
      </c>
      <c r="B17" s="7" t="s">
        <v>31</v>
      </c>
      <c r="C17" s="7"/>
      <c r="D17" s="8">
        <f t="shared" si="0"/>
        <v>7803.0720000000001</v>
      </c>
      <c r="E17" s="9">
        <f>SUM(E18:E20)</f>
        <v>0.06</v>
      </c>
    </row>
    <row r="18" spans="1:5" ht="76.5" x14ac:dyDescent="0.25">
      <c r="A18" s="10" t="s">
        <v>24</v>
      </c>
      <c r="B18" s="3" t="s">
        <v>33</v>
      </c>
      <c r="C18" s="3" t="s">
        <v>13</v>
      </c>
      <c r="D18" s="8">
        <f t="shared" si="0"/>
        <v>2601.0240000000003</v>
      </c>
      <c r="E18" s="4">
        <v>0.02</v>
      </c>
    </row>
    <row r="19" spans="1:5" ht="51" x14ac:dyDescent="0.25">
      <c r="A19" s="18" t="s">
        <v>26</v>
      </c>
      <c r="B19" s="3" t="s">
        <v>35</v>
      </c>
      <c r="C19" s="3" t="s">
        <v>13</v>
      </c>
      <c r="D19" s="8">
        <f t="shared" si="0"/>
        <v>2601.0240000000003</v>
      </c>
      <c r="E19" s="4">
        <v>0.02</v>
      </c>
    </row>
    <row r="20" spans="1:5" ht="51" x14ac:dyDescent="0.25">
      <c r="A20" s="10" t="s">
        <v>28</v>
      </c>
      <c r="B20" s="3" t="s">
        <v>37</v>
      </c>
      <c r="C20" s="3" t="s">
        <v>21</v>
      </c>
      <c r="D20" s="8">
        <f t="shared" si="0"/>
        <v>2601.0240000000003</v>
      </c>
      <c r="E20" s="4">
        <v>0.02</v>
      </c>
    </row>
    <row r="21" spans="1:5" ht="25.5" x14ac:dyDescent="0.25">
      <c r="A21" s="3" t="s">
        <v>30</v>
      </c>
      <c r="B21" s="7" t="s">
        <v>164</v>
      </c>
      <c r="C21" s="7"/>
      <c r="D21" s="8">
        <f t="shared" si="0"/>
        <v>3901.5360000000001</v>
      </c>
      <c r="E21" s="9">
        <f>SUM(E22:E24)</f>
        <v>0.03</v>
      </c>
    </row>
    <row r="22" spans="1:5" ht="38.25" x14ac:dyDescent="0.25">
      <c r="A22" s="10" t="s">
        <v>32</v>
      </c>
      <c r="B22" s="3" t="s">
        <v>40</v>
      </c>
      <c r="C22" s="3" t="s">
        <v>13</v>
      </c>
      <c r="D22" s="8">
        <f t="shared" si="0"/>
        <v>1300.5120000000002</v>
      </c>
      <c r="E22" s="4">
        <v>0.01</v>
      </c>
    </row>
    <row r="23" spans="1:5" ht="63.75" x14ac:dyDescent="0.25">
      <c r="A23" s="10" t="s">
        <v>34</v>
      </c>
      <c r="B23" s="3" t="s">
        <v>42</v>
      </c>
      <c r="C23" s="3" t="s">
        <v>13</v>
      </c>
      <c r="D23" s="8">
        <f t="shared" si="0"/>
        <v>1300.5120000000002</v>
      </c>
      <c r="E23" s="4">
        <v>0.01</v>
      </c>
    </row>
    <row r="24" spans="1:5" ht="38.25" x14ac:dyDescent="0.25">
      <c r="A24" s="10" t="s">
        <v>36</v>
      </c>
      <c r="B24" s="3" t="s">
        <v>44</v>
      </c>
      <c r="C24" s="3" t="s">
        <v>21</v>
      </c>
      <c r="D24" s="8">
        <f t="shared" si="0"/>
        <v>1300.5120000000002</v>
      </c>
      <c r="E24" s="4">
        <v>0.01</v>
      </c>
    </row>
    <row r="25" spans="1:5" ht="25.5" x14ac:dyDescent="0.25">
      <c r="A25" s="3" t="s">
        <v>38</v>
      </c>
      <c r="B25" s="7" t="s">
        <v>46</v>
      </c>
      <c r="C25" s="7"/>
      <c r="D25" s="8">
        <f t="shared" si="0"/>
        <v>271807.00800000003</v>
      </c>
      <c r="E25" s="11">
        <f>SUM(E26:E31)</f>
        <v>2.0900000000000003</v>
      </c>
    </row>
    <row r="26" spans="1:5" x14ac:dyDescent="0.25">
      <c r="A26" s="12" t="s">
        <v>39</v>
      </c>
      <c r="B26" s="13" t="s">
        <v>48</v>
      </c>
      <c r="C26" s="3" t="s">
        <v>49</v>
      </c>
      <c r="D26" s="8">
        <f t="shared" si="0"/>
        <v>6502.5599999999995</v>
      </c>
      <c r="E26" s="14">
        <v>0.05</v>
      </c>
    </row>
    <row r="27" spans="1:5" ht="25.5" x14ac:dyDescent="0.25">
      <c r="A27" s="10" t="s">
        <v>41</v>
      </c>
      <c r="B27" s="3" t="s">
        <v>180</v>
      </c>
      <c r="C27" s="3" t="s">
        <v>49</v>
      </c>
      <c r="D27" s="8">
        <f t="shared" si="0"/>
        <v>5202.0480000000007</v>
      </c>
      <c r="E27" s="14">
        <v>0.04</v>
      </c>
    </row>
    <row r="28" spans="1:5" ht="51" x14ac:dyDescent="0.25">
      <c r="A28" s="10" t="s">
        <v>175</v>
      </c>
      <c r="B28" s="3" t="s">
        <v>52</v>
      </c>
      <c r="C28" s="3" t="s">
        <v>18</v>
      </c>
      <c r="D28" s="8">
        <f t="shared" si="0"/>
        <v>3901.5360000000001</v>
      </c>
      <c r="E28" s="2">
        <v>0.03</v>
      </c>
    </row>
    <row r="29" spans="1:5" ht="38.25" x14ac:dyDescent="0.25">
      <c r="A29" s="10" t="s">
        <v>43</v>
      </c>
      <c r="B29" s="3" t="s">
        <v>54</v>
      </c>
      <c r="C29" s="3" t="s">
        <v>18</v>
      </c>
      <c r="D29" s="8">
        <f t="shared" si="0"/>
        <v>7803.0720000000001</v>
      </c>
      <c r="E29" s="2">
        <v>0.06</v>
      </c>
    </row>
    <row r="30" spans="1:5" ht="25.5" x14ac:dyDescent="0.25">
      <c r="A30" s="10" t="s">
        <v>183</v>
      </c>
      <c r="B30" s="3" t="s">
        <v>56</v>
      </c>
      <c r="C30" s="3" t="s">
        <v>57</v>
      </c>
      <c r="D30" s="8">
        <f t="shared" si="0"/>
        <v>5202.0480000000007</v>
      </c>
      <c r="E30" s="2">
        <v>0.04</v>
      </c>
    </row>
    <row r="31" spans="1:5" ht="38.25" x14ac:dyDescent="0.25">
      <c r="A31" s="10" t="s">
        <v>184</v>
      </c>
      <c r="B31" s="3" t="s">
        <v>142</v>
      </c>
      <c r="C31" s="3" t="s">
        <v>21</v>
      </c>
      <c r="D31" s="8">
        <f t="shared" si="0"/>
        <v>243195.74400000001</v>
      </c>
      <c r="E31" s="2">
        <v>1.87</v>
      </c>
    </row>
    <row r="32" spans="1:5" ht="25.5" x14ac:dyDescent="0.25">
      <c r="A32" s="3" t="s">
        <v>45</v>
      </c>
      <c r="B32" s="7" t="s">
        <v>59</v>
      </c>
      <c r="C32" s="7"/>
      <c r="D32" s="8">
        <f t="shared" si="0"/>
        <v>33813.312000000005</v>
      </c>
      <c r="E32" s="15">
        <f>SUM(E33:E35)</f>
        <v>0.26</v>
      </c>
    </row>
    <row r="33" spans="1:5" ht="25.5" x14ac:dyDescent="0.25">
      <c r="A33" s="10" t="s">
        <v>47</v>
      </c>
      <c r="B33" s="3" t="s">
        <v>61</v>
      </c>
      <c r="C33" s="3" t="s">
        <v>13</v>
      </c>
      <c r="D33" s="8">
        <f t="shared" si="0"/>
        <v>31212.288</v>
      </c>
      <c r="E33" s="4">
        <v>0.24</v>
      </c>
    </row>
    <row r="34" spans="1:5" ht="51" x14ac:dyDescent="0.25">
      <c r="A34" s="10" t="s">
        <v>50</v>
      </c>
      <c r="B34" s="3" t="s">
        <v>63</v>
      </c>
      <c r="C34" s="3" t="s">
        <v>13</v>
      </c>
      <c r="D34" s="8">
        <f t="shared" si="0"/>
        <v>1300.5120000000002</v>
      </c>
      <c r="E34" s="4">
        <v>0.01</v>
      </c>
    </row>
    <row r="35" spans="1:5" ht="25.5" x14ac:dyDescent="0.25">
      <c r="A35" s="10" t="s">
        <v>51</v>
      </c>
      <c r="B35" s="3" t="s">
        <v>65</v>
      </c>
      <c r="C35" s="3" t="s">
        <v>21</v>
      </c>
      <c r="D35" s="8">
        <f t="shared" si="0"/>
        <v>1300.5120000000002</v>
      </c>
      <c r="E35" s="4">
        <v>0.01</v>
      </c>
    </row>
    <row r="36" spans="1:5" ht="25.5" x14ac:dyDescent="0.25">
      <c r="A36" s="3" t="s">
        <v>58</v>
      </c>
      <c r="B36" s="7" t="s">
        <v>67</v>
      </c>
      <c r="C36" s="7"/>
      <c r="D36" s="8">
        <f t="shared" si="0"/>
        <v>106641.984</v>
      </c>
      <c r="E36" s="15">
        <f>SUM(E37:E40)</f>
        <v>0.82000000000000006</v>
      </c>
    </row>
    <row r="37" spans="1:5" ht="25.5" x14ac:dyDescent="0.25">
      <c r="A37" s="3" t="s">
        <v>60</v>
      </c>
      <c r="B37" s="3" t="s">
        <v>69</v>
      </c>
      <c r="C37" s="3" t="s">
        <v>13</v>
      </c>
      <c r="D37" s="8">
        <f t="shared" si="0"/>
        <v>2601.0240000000003</v>
      </c>
      <c r="E37" s="15">
        <v>0.02</v>
      </c>
    </row>
    <row r="38" spans="1:5" ht="25.5" x14ac:dyDescent="0.25">
      <c r="A38" s="3" t="s">
        <v>62</v>
      </c>
      <c r="B38" s="3" t="s">
        <v>241</v>
      </c>
      <c r="C38" s="3" t="s">
        <v>72</v>
      </c>
      <c r="D38" s="8">
        <f t="shared" si="0"/>
        <v>94937.376000000004</v>
      </c>
      <c r="E38" s="15">
        <v>0.73</v>
      </c>
    </row>
    <row r="39" spans="1:5" ht="38.25" x14ac:dyDescent="0.25">
      <c r="A39" s="3" t="s">
        <v>64</v>
      </c>
      <c r="B39" s="3" t="s">
        <v>74</v>
      </c>
      <c r="C39" s="3" t="s">
        <v>13</v>
      </c>
      <c r="D39" s="8">
        <f t="shared" si="0"/>
        <v>2601.0240000000003</v>
      </c>
      <c r="E39" s="15">
        <v>0.02</v>
      </c>
    </row>
    <row r="40" spans="1:5" ht="38.25" x14ac:dyDescent="0.25">
      <c r="A40" s="3" t="s">
        <v>185</v>
      </c>
      <c r="B40" s="3" t="s">
        <v>75</v>
      </c>
      <c r="C40" s="3" t="s">
        <v>21</v>
      </c>
      <c r="D40" s="8">
        <f t="shared" si="0"/>
        <v>6502.5599999999995</v>
      </c>
      <c r="E40" s="15">
        <v>0.05</v>
      </c>
    </row>
    <row r="41" spans="1:5" ht="25.5" x14ac:dyDescent="0.25">
      <c r="A41" s="3" t="s">
        <v>66</v>
      </c>
      <c r="B41" s="7" t="s">
        <v>77</v>
      </c>
      <c r="C41" s="7"/>
      <c r="D41" s="8">
        <f t="shared" si="0"/>
        <v>3901.5360000000001</v>
      </c>
      <c r="E41" s="15">
        <f>SUM(E42:E44)</f>
        <v>0.03</v>
      </c>
    </row>
    <row r="42" spans="1:5" ht="63.75" x14ac:dyDescent="0.25">
      <c r="A42" s="10" t="s">
        <v>68</v>
      </c>
      <c r="B42" s="3" t="s">
        <v>79</v>
      </c>
      <c r="C42" s="3" t="s">
        <v>13</v>
      </c>
      <c r="D42" s="8">
        <f t="shared" si="0"/>
        <v>1300.5120000000002</v>
      </c>
      <c r="E42" s="4">
        <v>0.01</v>
      </c>
    </row>
    <row r="43" spans="1:5" x14ac:dyDescent="0.25">
      <c r="A43" s="10" t="s">
        <v>176</v>
      </c>
      <c r="B43" s="3" t="s">
        <v>81</v>
      </c>
      <c r="C43" s="3" t="s">
        <v>13</v>
      </c>
      <c r="D43" s="8">
        <f t="shared" si="0"/>
        <v>1300.5120000000002</v>
      </c>
      <c r="E43" s="4">
        <v>0.01</v>
      </c>
    </row>
    <row r="44" spans="1:5" ht="38.25" x14ac:dyDescent="0.25">
      <c r="A44" s="10" t="s">
        <v>70</v>
      </c>
      <c r="B44" s="3" t="s">
        <v>83</v>
      </c>
      <c r="C44" s="3" t="s">
        <v>21</v>
      </c>
      <c r="D44" s="8">
        <f t="shared" si="0"/>
        <v>1300.5120000000002</v>
      </c>
      <c r="E44" s="4">
        <v>0.01</v>
      </c>
    </row>
    <row r="45" spans="1:5" ht="76.5" x14ac:dyDescent="0.25">
      <c r="A45" s="10" t="s">
        <v>76</v>
      </c>
      <c r="B45" s="7" t="s">
        <v>85</v>
      </c>
      <c r="C45" s="3"/>
      <c r="D45" s="8">
        <f t="shared" si="0"/>
        <v>176869.63200000004</v>
      </c>
      <c r="E45" s="4">
        <f>E46</f>
        <v>1.36</v>
      </c>
    </row>
    <row r="46" spans="1:5" ht="38.25" x14ac:dyDescent="0.25">
      <c r="A46" s="10" t="s">
        <v>78</v>
      </c>
      <c r="B46" s="3" t="s">
        <v>212</v>
      </c>
      <c r="C46" s="3" t="s">
        <v>13</v>
      </c>
      <c r="D46" s="8">
        <f t="shared" si="0"/>
        <v>176869.63200000004</v>
      </c>
      <c r="E46" s="4">
        <v>1.36</v>
      </c>
    </row>
    <row r="47" spans="1:5" ht="38.25" x14ac:dyDescent="0.25">
      <c r="A47" s="3" t="s">
        <v>84</v>
      </c>
      <c r="B47" s="7" t="s">
        <v>88</v>
      </c>
      <c r="C47" s="7"/>
      <c r="D47" s="8">
        <f t="shared" si="0"/>
        <v>29911.775999999998</v>
      </c>
      <c r="E47" s="9">
        <f>SUM(E48:E49)</f>
        <v>0.22999999999999998</v>
      </c>
    </row>
    <row r="48" spans="1:5" ht="63.75" x14ac:dyDescent="0.25">
      <c r="A48" s="10" t="s">
        <v>86</v>
      </c>
      <c r="B48" s="3" t="s">
        <v>90</v>
      </c>
      <c r="C48" s="3" t="s">
        <v>13</v>
      </c>
      <c r="D48" s="8">
        <f t="shared" si="0"/>
        <v>6502.5599999999995</v>
      </c>
      <c r="E48" s="4">
        <v>0.05</v>
      </c>
    </row>
    <row r="49" spans="1:5" ht="51" x14ac:dyDescent="0.25">
      <c r="A49" s="10" t="s">
        <v>186</v>
      </c>
      <c r="B49" s="3" t="s">
        <v>92</v>
      </c>
      <c r="C49" s="3" t="s">
        <v>93</v>
      </c>
      <c r="D49" s="8">
        <f t="shared" si="0"/>
        <v>23409.216</v>
      </c>
      <c r="E49" s="4">
        <v>0.18</v>
      </c>
    </row>
    <row r="50" spans="1:5" ht="26.25" customHeight="1" x14ac:dyDescent="0.25">
      <c r="A50" s="42" t="s">
        <v>94</v>
      </c>
      <c r="B50" s="43"/>
      <c r="C50" s="43"/>
      <c r="D50" s="47"/>
      <c r="E50" s="3"/>
    </row>
    <row r="51" spans="1:5" ht="25.5" x14ac:dyDescent="0.25">
      <c r="A51" s="3" t="s">
        <v>87</v>
      </c>
      <c r="B51" s="7" t="s">
        <v>96</v>
      </c>
      <c r="C51" s="7"/>
      <c r="D51" s="8">
        <f t="shared" si="0"/>
        <v>28611.263999999999</v>
      </c>
      <c r="E51" s="9">
        <f>SUM(E52:E53)</f>
        <v>0.22</v>
      </c>
    </row>
    <row r="52" spans="1:5" ht="38.25" x14ac:dyDescent="0.25">
      <c r="A52" s="10" t="s">
        <v>89</v>
      </c>
      <c r="B52" s="3" t="s">
        <v>98</v>
      </c>
      <c r="C52" s="3" t="s">
        <v>13</v>
      </c>
      <c r="D52" s="8">
        <f t="shared" si="0"/>
        <v>27310.752</v>
      </c>
      <c r="E52" s="4">
        <v>0.21</v>
      </c>
    </row>
    <row r="53" spans="1:5" ht="32.25" customHeight="1" x14ac:dyDescent="0.25">
      <c r="A53" s="10" t="s">
        <v>215</v>
      </c>
      <c r="B53" s="3" t="s">
        <v>65</v>
      </c>
      <c r="C53" s="3" t="s">
        <v>21</v>
      </c>
      <c r="D53" s="8">
        <f t="shared" si="0"/>
        <v>1300.5120000000002</v>
      </c>
      <c r="E53" s="4">
        <v>0.01</v>
      </c>
    </row>
    <row r="54" spans="1:5" ht="51" x14ac:dyDescent="0.25">
      <c r="A54" s="3" t="s">
        <v>95</v>
      </c>
      <c r="B54" s="7" t="s">
        <v>101</v>
      </c>
      <c r="C54" s="7"/>
      <c r="D54" s="8">
        <f t="shared" si="0"/>
        <v>65025.600000000006</v>
      </c>
      <c r="E54" s="9">
        <f>SUM(E55:E55)</f>
        <v>0.5</v>
      </c>
    </row>
    <row r="55" spans="1:5" ht="25.5" x14ac:dyDescent="0.25">
      <c r="A55" s="10" t="s">
        <v>97</v>
      </c>
      <c r="B55" s="3" t="s">
        <v>102</v>
      </c>
      <c r="C55" s="3" t="s">
        <v>57</v>
      </c>
      <c r="D55" s="8">
        <f t="shared" si="0"/>
        <v>65025.600000000006</v>
      </c>
      <c r="E55" s="4">
        <v>0.5</v>
      </c>
    </row>
    <row r="56" spans="1:5" ht="38.25" x14ac:dyDescent="0.25">
      <c r="A56" s="3" t="s">
        <v>100</v>
      </c>
      <c r="B56" s="7" t="s">
        <v>104</v>
      </c>
      <c r="C56" s="7"/>
      <c r="D56" s="8">
        <f t="shared" si="0"/>
        <v>481189.44000000006</v>
      </c>
      <c r="E56" s="9">
        <f>SUM(E57:E60)</f>
        <v>3.7</v>
      </c>
    </row>
    <row r="57" spans="1:5" ht="51" x14ac:dyDescent="0.25">
      <c r="A57" s="10" t="s">
        <v>187</v>
      </c>
      <c r="B57" s="3" t="s">
        <v>198</v>
      </c>
      <c r="C57" s="3" t="s">
        <v>13</v>
      </c>
      <c r="D57" s="8">
        <f t="shared" si="0"/>
        <v>78030.720000000001</v>
      </c>
      <c r="E57" s="4">
        <v>0.6</v>
      </c>
    </row>
    <row r="58" spans="1:5" ht="51" x14ac:dyDescent="0.25">
      <c r="A58" s="10" t="s">
        <v>188</v>
      </c>
      <c r="B58" s="3" t="s">
        <v>108</v>
      </c>
      <c r="C58" s="3" t="s">
        <v>72</v>
      </c>
      <c r="D58" s="8">
        <f t="shared" si="0"/>
        <v>130051.20000000001</v>
      </c>
      <c r="E58" s="4">
        <v>1</v>
      </c>
    </row>
    <row r="59" spans="1:5" ht="38.25" x14ac:dyDescent="0.25">
      <c r="A59" s="10" t="s">
        <v>189</v>
      </c>
      <c r="B59" s="3" t="s">
        <v>110</v>
      </c>
      <c r="C59" s="3" t="s">
        <v>106</v>
      </c>
      <c r="D59" s="8">
        <f t="shared" si="0"/>
        <v>130051.20000000001</v>
      </c>
      <c r="E59" s="4">
        <v>1</v>
      </c>
    </row>
    <row r="60" spans="1:5" ht="38.25" x14ac:dyDescent="0.25">
      <c r="A60" s="10" t="s">
        <v>190</v>
      </c>
      <c r="B60" s="3" t="s">
        <v>112</v>
      </c>
      <c r="C60" s="3" t="s">
        <v>72</v>
      </c>
      <c r="D60" s="8">
        <f t="shared" si="0"/>
        <v>143056.32000000001</v>
      </c>
      <c r="E60" s="4">
        <v>1.1000000000000001</v>
      </c>
    </row>
    <row r="61" spans="1:5" ht="38.25" x14ac:dyDescent="0.25">
      <c r="A61" s="3" t="s">
        <v>103</v>
      </c>
      <c r="B61" s="7" t="s">
        <v>114</v>
      </c>
      <c r="C61" s="7"/>
      <c r="D61" s="8">
        <f t="shared" si="0"/>
        <v>72828.672000000006</v>
      </c>
      <c r="E61" s="9">
        <f>SUM(E62:E66)</f>
        <v>0.56000000000000005</v>
      </c>
    </row>
    <row r="62" spans="1:5" ht="51" x14ac:dyDescent="0.25">
      <c r="A62" s="10" t="s">
        <v>105</v>
      </c>
      <c r="B62" s="3" t="s">
        <v>116</v>
      </c>
      <c r="C62" s="3" t="s">
        <v>13</v>
      </c>
      <c r="D62" s="8">
        <f t="shared" si="0"/>
        <v>13005.119999999999</v>
      </c>
      <c r="E62" s="4">
        <v>0.1</v>
      </c>
    </row>
    <row r="63" spans="1:5" ht="25.5" x14ac:dyDescent="0.25">
      <c r="A63" s="10" t="s">
        <v>191</v>
      </c>
      <c r="B63" s="3" t="s">
        <v>118</v>
      </c>
      <c r="C63" s="3" t="s">
        <v>13</v>
      </c>
      <c r="D63" s="8">
        <f t="shared" si="0"/>
        <v>13005.119999999999</v>
      </c>
      <c r="E63" s="4">
        <v>0.1</v>
      </c>
    </row>
    <row r="64" spans="1:5" ht="51" x14ac:dyDescent="0.25">
      <c r="A64" s="10" t="s">
        <v>192</v>
      </c>
      <c r="B64" s="3" t="s">
        <v>120</v>
      </c>
      <c r="C64" s="3" t="s">
        <v>121</v>
      </c>
      <c r="D64" s="8">
        <f t="shared" si="0"/>
        <v>26010.239999999998</v>
      </c>
      <c r="E64" s="4">
        <v>0.2</v>
      </c>
    </row>
    <row r="65" spans="1:5" ht="25.5" x14ac:dyDescent="0.25">
      <c r="A65" s="10" t="s">
        <v>107</v>
      </c>
      <c r="B65" s="3" t="s">
        <v>123</v>
      </c>
      <c r="C65" s="3" t="s">
        <v>106</v>
      </c>
      <c r="D65" s="8">
        <f t="shared" si="0"/>
        <v>9103.5840000000007</v>
      </c>
      <c r="E65" s="4">
        <v>7.0000000000000007E-2</v>
      </c>
    </row>
    <row r="66" spans="1:5" ht="25.5" x14ac:dyDescent="0.25">
      <c r="A66" s="10" t="s">
        <v>109</v>
      </c>
      <c r="B66" s="3" t="s">
        <v>125</v>
      </c>
      <c r="C66" s="3" t="s">
        <v>126</v>
      </c>
      <c r="D66" s="8">
        <f t="shared" si="0"/>
        <v>11704.608</v>
      </c>
      <c r="E66" s="4">
        <v>0.09</v>
      </c>
    </row>
    <row r="67" spans="1:5" x14ac:dyDescent="0.25">
      <c r="A67" s="35" t="s">
        <v>128</v>
      </c>
      <c r="B67" s="36"/>
      <c r="C67" s="36"/>
      <c r="D67" s="37"/>
      <c r="E67" s="4"/>
    </row>
    <row r="68" spans="1:5" ht="89.25" x14ac:dyDescent="0.25">
      <c r="A68" s="5" t="s">
        <v>145</v>
      </c>
      <c r="B68" s="3" t="s">
        <v>213</v>
      </c>
      <c r="C68" s="3"/>
      <c r="D68" s="8">
        <f t="shared" si="0"/>
        <v>80631.744000000006</v>
      </c>
      <c r="E68" s="4">
        <f>SUM(E69:E72)</f>
        <v>0.62</v>
      </c>
    </row>
    <row r="69" spans="1:5" ht="51" x14ac:dyDescent="0.25">
      <c r="A69" s="3" t="s">
        <v>147</v>
      </c>
      <c r="B69" s="22" t="s">
        <v>199</v>
      </c>
      <c r="C69" s="3" t="s">
        <v>171</v>
      </c>
      <c r="D69" s="8">
        <f t="shared" si="0"/>
        <v>39015.360000000001</v>
      </c>
      <c r="E69" s="4">
        <v>0.3</v>
      </c>
    </row>
    <row r="70" spans="1:5" ht="51" x14ac:dyDescent="0.25">
      <c r="A70" s="3" t="s">
        <v>149</v>
      </c>
      <c r="B70" s="3" t="s">
        <v>214</v>
      </c>
      <c r="C70" s="3" t="s">
        <v>171</v>
      </c>
      <c r="D70" s="8">
        <f t="shared" si="0"/>
        <v>26010.239999999998</v>
      </c>
      <c r="E70" s="4">
        <v>0.2</v>
      </c>
    </row>
    <row r="71" spans="1:5" ht="51" x14ac:dyDescent="0.25">
      <c r="A71" s="3" t="s">
        <v>152</v>
      </c>
      <c r="B71" s="26" t="s">
        <v>200</v>
      </c>
      <c r="C71" s="3" t="s">
        <v>171</v>
      </c>
      <c r="D71" s="8">
        <f t="shared" si="0"/>
        <v>11704.608</v>
      </c>
      <c r="E71" s="4">
        <v>0.09</v>
      </c>
    </row>
    <row r="72" spans="1:5" x14ac:dyDescent="0.25">
      <c r="A72" s="3" t="s">
        <v>154</v>
      </c>
      <c r="B72" s="25" t="s">
        <v>170</v>
      </c>
      <c r="C72" s="3" t="s">
        <v>133</v>
      </c>
      <c r="D72" s="8">
        <f t="shared" si="0"/>
        <v>3901.5360000000001</v>
      </c>
      <c r="E72" s="4">
        <v>0.03</v>
      </c>
    </row>
    <row r="73" spans="1:5" ht="76.5" x14ac:dyDescent="0.25">
      <c r="A73" s="3" t="s">
        <v>113</v>
      </c>
      <c r="B73" s="3" t="s">
        <v>168</v>
      </c>
      <c r="C73" s="3"/>
      <c r="D73" s="8">
        <f t="shared" si="0"/>
        <v>92336.351999999999</v>
      </c>
      <c r="E73" s="4">
        <f>SUM(E74:E77)</f>
        <v>0.71</v>
      </c>
    </row>
    <row r="74" spans="1:5" x14ac:dyDescent="0.25">
      <c r="A74" s="3" t="s">
        <v>115</v>
      </c>
      <c r="B74" s="3" t="s">
        <v>174</v>
      </c>
      <c r="C74" s="3" t="s">
        <v>121</v>
      </c>
      <c r="D74" s="8">
        <f t="shared" si="0"/>
        <v>65025.600000000006</v>
      </c>
      <c r="E74" s="4">
        <v>0.5</v>
      </c>
    </row>
    <row r="75" spans="1:5" x14ac:dyDescent="0.25">
      <c r="A75" s="3" t="s">
        <v>117</v>
      </c>
      <c r="B75" s="3" t="s">
        <v>139</v>
      </c>
      <c r="C75" s="3" t="s">
        <v>127</v>
      </c>
      <c r="D75" s="8">
        <f t="shared" si="0"/>
        <v>11704.608</v>
      </c>
      <c r="E75" s="4">
        <v>0.09</v>
      </c>
    </row>
    <row r="76" spans="1:5" ht="51" x14ac:dyDescent="0.25">
      <c r="A76" s="3" t="s">
        <v>119</v>
      </c>
      <c r="B76" s="26" t="s">
        <v>200</v>
      </c>
      <c r="C76" s="3" t="s">
        <v>171</v>
      </c>
      <c r="D76" s="8">
        <f t="shared" ref="D76:D82" si="1">E76*10837.6*12</f>
        <v>11704.608</v>
      </c>
      <c r="E76" s="4">
        <v>0.09</v>
      </c>
    </row>
    <row r="77" spans="1:5" x14ac:dyDescent="0.25">
      <c r="A77" s="3" t="s">
        <v>122</v>
      </c>
      <c r="B77" s="25" t="s">
        <v>170</v>
      </c>
      <c r="C77" s="3" t="s">
        <v>133</v>
      </c>
      <c r="D77" s="8">
        <f t="shared" si="1"/>
        <v>3901.5360000000001</v>
      </c>
      <c r="E77" s="4">
        <v>0.03</v>
      </c>
    </row>
    <row r="78" spans="1:5" ht="76.5" x14ac:dyDescent="0.25">
      <c r="A78" s="3" t="s">
        <v>193</v>
      </c>
      <c r="B78" s="7" t="s">
        <v>134</v>
      </c>
      <c r="C78" s="7"/>
      <c r="D78" s="8">
        <f t="shared" si="1"/>
        <v>1300.5120000000002</v>
      </c>
      <c r="E78" s="15">
        <v>0.01</v>
      </c>
    </row>
    <row r="79" spans="1:5" ht="76.5" x14ac:dyDescent="0.25">
      <c r="A79" s="10" t="s">
        <v>194</v>
      </c>
      <c r="B79" s="3" t="s">
        <v>134</v>
      </c>
      <c r="C79" s="3" t="s">
        <v>135</v>
      </c>
      <c r="D79" s="8">
        <f t="shared" si="1"/>
        <v>1300.5120000000002</v>
      </c>
      <c r="E79" s="4">
        <v>0.01</v>
      </c>
    </row>
    <row r="80" spans="1:5" ht="51" x14ac:dyDescent="0.25">
      <c r="A80" s="3" t="s">
        <v>195</v>
      </c>
      <c r="B80" s="7" t="s">
        <v>136</v>
      </c>
      <c r="C80" s="7"/>
      <c r="D80" s="8">
        <f t="shared" si="1"/>
        <v>26010.239999999998</v>
      </c>
      <c r="E80" s="15">
        <f>SUM(E81)</f>
        <v>0.2</v>
      </c>
    </row>
    <row r="81" spans="1:5" ht="51" x14ac:dyDescent="0.25">
      <c r="A81" s="3" t="s">
        <v>196</v>
      </c>
      <c r="B81" s="3" t="s">
        <v>136</v>
      </c>
      <c r="C81" s="3" t="s">
        <v>173</v>
      </c>
      <c r="D81" s="8">
        <f t="shared" si="1"/>
        <v>26010.239999999998</v>
      </c>
      <c r="E81" s="15">
        <v>0.2</v>
      </c>
    </row>
    <row r="82" spans="1:5" x14ac:dyDescent="0.25">
      <c r="A82" s="10"/>
      <c r="B82" s="16" t="s">
        <v>137</v>
      </c>
      <c r="C82" s="3"/>
      <c r="D82" s="8">
        <f t="shared" si="1"/>
        <v>1495588.7999999998</v>
      </c>
      <c r="E82" s="2">
        <f>E80+E78+E73+E68+E61+E56+E54+E51+E47+E45+E41+E36+E32+E25+E21+E17+E11</f>
        <v>11.499999999999998</v>
      </c>
    </row>
  </sheetData>
  <mergeCells count="11">
    <mergeCell ref="A67:D67"/>
    <mergeCell ref="A5:E5"/>
    <mergeCell ref="A6:E6"/>
    <mergeCell ref="A7:E7"/>
    <mergeCell ref="A8:E8"/>
    <mergeCell ref="A10:E10"/>
    <mergeCell ref="C1:E1"/>
    <mergeCell ref="C2:E2"/>
    <mergeCell ref="C3:E3"/>
    <mergeCell ref="C4:E4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31.5" customHeight="1" x14ac:dyDescent="0.25">
      <c r="A8" s="49" t="s">
        <v>250</v>
      </c>
      <c r="B8" s="50"/>
      <c r="C8" s="50"/>
      <c r="D8" s="50"/>
      <c r="E8" s="50"/>
    </row>
    <row r="9" spans="1:5" ht="38.25" x14ac:dyDescent="0.25">
      <c r="A9" s="29" t="s">
        <v>3</v>
      </c>
      <c r="B9" s="29" t="s">
        <v>4</v>
      </c>
      <c r="C9" s="29" t="s">
        <v>5</v>
      </c>
      <c r="D9" s="29" t="s">
        <v>6</v>
      </c>
      <c r="E9" s="29" t="s">
        <v>7</v>
      </c>
    </row>
    <row r="10" spans="1:5" ht="39.75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E11*865.1*12</f>
        <v>8720.2079999999987</v>
      </c>
      <c r="E11" s="9">
        <f>SUM(E12:E12)</f>
        <v>0.84</v>
      </c>
    </row>
    <row r="12" spans="1:5" ht="25.5" x14ac:dyDescent="0.25">
      <c r="A12" s="10" t="s">
        <v>11</v>
      </c>
      <c r="B12" s="3" t="s">
        <v>178</v>
      </c>
      <c r="C12" s="3" t="s">
        <v>13</v>
      </c>
      <c r="D12" s="8">
        <f t="shared" ref="D12:D51" si="0">E12*865.1*12</f>
        <v>8720.2079999999987</v>
      </c>
      <c r="E12" s="4">
        <v>0.84</v>
      </c>
    </row>
    <row r="13" spans="1:5" ht="25.5" x14ac:dyDescent="0.25">
      <c r="A13" s="3" t="s">
        <v>22</v>
      </c>
      <c r="B13" s="7" t="s">
        <v>31</v>
      </c>
      <c r="C13" s="7"/>
      <c r="D13" s="8">
        <f t="shared" si="0"/>
        <v>311.43599999999998</v>
      </c>
      <c r="E13" s="9">
        <f>SUM(E14:E16)</f>
        <v>0.03</v>
      </c>
    </row>
    <row r="14" spans="1:5" ht="63.75" x14ac:dyDescent="0.25">
      <c r="A14" s="10" t="s">
        <v>24</v>
      </c>
      <c r="B14" s="3" t="s">
        <v>244</v>
      </c>
      <c r="C14" s="3" t="s">
        <v>13</v>
      </c>
      <c r="D14" s="8">
        <f t="shared" si="0"/>
        <v>103.812</v>
      </c>
      <c r="E14" s="4">
        <v>0.01</v>
      </c>
    </row>
    <row r="15" spans="1:5" ht="51" x14ac:dyDescent="0.25">
      <c r="A15" s="18" t="s">
        <v>26</v>
      </c>
      <c r="B15" s="3" t="s">
        <v>35</v>
      </c>
      <c r="C15" s="3" t="s">
        <v>13</v>
      </c>
      <c r="D15" s="8">
        <f t="shared" si="0"/>
        <v>103.812</v>
      </c>
      <c r="E15" s="4">
        <v>0.01</v>
      </c>
    </row>
    <row r="16" spans="1:5" ht="51" x14ac:dyDescent="0.25">
      <c r="A16" s="10" t="s">
        <v>28</v>
      </c>
      <c r="B16" s="3" t="s">
        <v>37</v>
      </c>
      <c r="C16" s="3" t="s">
        <v>21</v>
      </c>
      <c r="D16" s="8">
        <f t="shared" si="0"/>
        <v>103.812</v>
      </c>
      <c r="E16" s="4">
        <v>0.01</v>
      </c>
    </row>
    <row r="17" spans="1:5" ht="25.5" x14ac:dyDescent="0.25">
      <c r="A17" s="3" t="s">
        <v>30</v>
      </c>
      <c r="B17" s="7" t="s">
        <v>164</v>
      </c>
      <c r="C17" s="7"/>
      <c r="D17" s="8">
        <f t="shared" si="0"/>
        <v>103.812</v>
      </c>
      <c r="E17" s="9">
        <f>SUM(E18:E18)</f>
        <v>0.01</v>
      </c>
    </row>
    <row r="18" spans="1:5" ht="38.25" x14ac:dyDescent="0.25">
      <c r="A18" s="10" t="s">
        <v>32</v>
      </c>
      <c r="B18" s="3" t="s">
        <v>40</v>
      </c>
      <c r="C18" s="3" t="s">
        <v>13</v>
      </c>
      <c r="D18" s="8">
        <f t="shared" si="0"/>
        <v>103.812</v>
      </c>
      <c r="E18" s="4">
        <v>0.01</v>
      </c>
    </row>
    <row r="19" spans="1:5" ht="25.5" x14ac:dyDescent="0.25">
      <c r="A19" s="3" t="s">
        <v>38</v>
      </c>
      <c r="B19" s="7" t="s">
        <v>46</v>
      </c>
      <c r="C19" s="7"/>
      <c r="D19" s="8">
        <f t="shared" si="0"/>
        <v>4360.1040000000003</v>
      </c>
      <c r="E19" s="11">
        <f>SUM(E20:E23)</f>
        <v>0.42000000000000004</v>
      </c>
    </row>
    <row r="20" spans="1:5" x14ac:dyDescent="0.25">
      <c r="A20" s="12" t="s">
        <v>39</v>
      </c>
      <c r="B20" s="13" t="s">
        <v>48</v>
      </c>
      <c r="C20" s="3" t="s">
        <v>49</v>
      </c>
      <c r="D20" s="8">
        <f t="shared" si="0"/>
        <v>103.812</v>
      </c>
      <c r="E20" s="14">
        <v>0.01</v>
      </c>
    </row>
    <row r="21" spans="1:5" ht="25.5" x14ac:dyDescent="0.25">
      <c r="A21" s="10" t="s">
        <v>41</v>
      </c>
      <c r="B21" s="3" t="s">
        <v>180</v>
      </c>
      <c r="C21" s="3" t="s">
        <v>49</v>
      </c>
      <c r="D21" s="8">
        <f t="shared" si="0"/>
        <v>103.812</v>
      </c>
      <c r="E21" s="14">
        <v>0.01</v>
      </c>
    </row>
    <row r="22" spans="1:5" ht="25.5" x14ac:dyDescent="0.25">
      <c r="A22" s="10" t="s">
        <v>175</v>
      </c>
      <c r="B22" s="3" t="s">
        <v>56</v>
      </c>
      <c r="C22" s="3" t="s">
        <v>57</v>
      </c>
      <c r="D22" s="8">
        <f t="shared" si="0"/>
        <v>2076.2400000000002</v>
      </c>
      <c r="E22" s="2">
        <v>0.2</v>
      </c>
    </row>
    <row r="23" spans="1:5" ht="38.25" x14ac:dyDescent="0.25">
      <c r="A23" s="10" t="s">
        <v>43</v>
      </c>
      <c r="B23" s="3" t="s">
        <v>142</v>
      </c>
      <c r="C23" s="3" t="s">
        <v>21</v>
      </c>
      <c r="D23" s="8">
        <f t="shared" si="0"/>
        <v>2076.2400000000002</v>
      </c>
      <c r="E23" s="2">
        <v>0.2</v>
      </c>
    </row>
    <row r="24" spans="1:5" ht="25.5" x14ac:dyDescent="0.25">
      <c r="A24" s="3" t="s">
        <v>45</v>
      </c>
      <c r="B24" s="7" t="s">
        <v>67</v>
      </c>
      <c r="C24" s="7"/>
      <c r="D24" s="8">
        <f t="shared" si="0"/>
        <v>726.68400000000008</v>
      </c>
      <c r="E24" s="15">
        <f>SUM(E25:E27)</f>
        <v>7.0000000000000007E-2</v>
      </c>
    </row>
    <row r="25" spans="1:5" ht="25.5" x14ac:dyDescent="0.25">
      <c r="A25" s="3" t="s">
        <v>47</v>
      </c>
      <c r="B25" s="3" t="s">
        <v>241</v>
      </c>
      <c r="C25" s="3" t="s">
        <v>72</v>
      </c>
      <c r="D25" s="8">
        <f t="shared" si="0"/>
        <v>103.812</v>
      </c>
      <c r="E25" s="15">
        <v>0.01</v>
      </c>
    </row>
    <row r="26" spans="1:5" ht="25.5" x14ac:dyDescent="0.25">
      <c r="A26" s="3" t="s">
        <v>50</v>
      </c>
      <c r="B26" s="3" t="s">
        <v>245</v>
      </c>
      <c r="C26" s="3" t="s">
        <v>13</v>
      </c>
      <c r="D26" s="8">
        <f t="shared" si="0"/>
        <v>103.812</v>
      </c>
      <c r="E26" s="15">
        <v>0.01</v>
      </c>
    </row>
    <row r="27" spans="1:5" ht="38.25" x14ac:dyDescent="0.25">
      <c r="A27" s="3" t="s">
        <v>51</v>
      </c>
      <c r="B27" s="3" t="s">
        <v>75</v>
      </c>
      <c r="C27" s="3" t="s">
        <v>21</v>
      </c>
      <c r="D27" s="8">
        <f t="shared" si="0"/>
        <v>519.06000000000006</v>
      </c>
      <c r="E27" s="15">
        <v>0.05</v>
      </c>
    </row>
    <row r="28" spans="1:5" ht="38.25" x14ac:dyDescent="0.25">
      <c r="A28" s="3" t="s">
        <v>58</v>
      </c>
      <c r="B28" s="7" t="s">
        <v>88</v>
      </c>
      <c r="C28" s="7"/>
      <c r="D28" s="8">
        <f t="shared" si="0"/>
        <v>13287.935999999998</v>
      </c>
      <c r="E28" s="9">
        <f>SUM(E29:E30)</f>
        <v>1.2799999999999998</v>
      </c>
    </row>
    <row r="29" spans="1:5" ht="63.75" x14ac:dyDescent="0.25">
      <c r="A29" s="17" t="s">
        <v>60</v>
      </c>
      <c r="B29" s="3" t="s">
        <v>90</v>
      </c>
      <c r="C29" s="3" t="s">
        <v>13</v>
      </c>
      <c r="D29" s="8">
        <f t="shared" si="0"/>
        <v>1245.7439999999999</v>
      </c>
      <c r="E29" s="4">
        <v>0.12</v>
      </c>
    </row>
    <row r="30" spans="1:5" ht="51" x14ac:dyDescent="0.25">
      <c r="A30" s="10" t="s">
        <v>62</v>
      </c>
      <c r="B30" s="3" t="s">
        <v>92</v>
      </c>
      <c r="C30" s="3" t="s">
        <v>93</v>
      </c>
      <c r="D30" s="8">
        <f t="shared" si="0"/>
        <v>12042.191999999999</v>
      </c>
      <c r="E30" s="4">
        <v>1.1599999999999999</v>
      </c>
    </row>
    <row r="31" spans="1:5" ht="42" customHeight="1" x14ac:dyDescent="0.25">
      <c r="A31" s="42" t="s">
        <v>94</v>
      </c>
      <c r="B31" s="43"/>
      <c r="C31" s="43"/>
      <c r="D31" s="47"/>
      <c r="E31" s="3"/>
    </row>
    <row r="32" spans="1:5" ht="25.5" x14ac:dyDescent="0.25">
      <c r="A32" s="3" t="s">
        <v>66</v>
      </c>
      <c r="B32" s="7" t="s">
        <v>96</v>
      </c>
      <c r="C32" s="7"/>
      <c r="D32" s="8">
        <f t="shared" si="0"/>
        <v>3010.5479999999998</v>
      </c>
      <c r="E32" s="9">
        <f>SUM(E33:E34)</f>
        <v>0.28999999999999998</v>
      </c>
    </row>
    <row r="33" spans="1:5" ht="38.25" x14ac:dyDescent="0.25">
      <c r="A33" s="10" t="s">
        <v>68</v>
      </c>
      <c r="B33" s="3" t="s">
        <v>98</v>
      </c>
      <c r="C33" s="3" t="s">
        <v>13</v>
      </c>
      <c r="D33" s="8">
        <f t="shared" si="0"/>
        <v>2180.0519999999997</v>
      </c>
      <c r="E33" s="4">
        <v>0.21</v>
      </c>
    </row>
    <row r="34" spans="1:5" ht="38.25" x14ac:dyDescent="0.25">
      <c r="A34" s="10" t="s">
        <v>176</v>
      </c>
      <c r="B34" s="3" t="s">
        <v>246</v>
      </c>
      <c r="C34" s="3" t="s">
        <v>21</v>
      </c>
      <c r="D34" s="8">
        <f t="shared" si="0"/>
        <v>830.49599999999998</v>
      </c>
      <c r="E34" s="4">
        <v>0.08</v>
      </c>
    </row>
    <row r="35" spans="1:5" ht="51" x14ac:dyDescent="0.25">
      <c r="A35" s="3" t="s">
        <v>76</v>
      </c>
      <c r="B35" s="7" t="s">
        <v>101</v>
      </c>
      <c r="C35" s="7"/>
      <c r="D35" s="8">
        <f t="shared" si="0"/>
        <v>5086.7880000000005</v>
      </c>
      <c r="E35" s="9">
        <f>SUM(E36:E36)</f>
        <v>0.49</v>
      </c>
    </row>
    <row r="36" spans="1:5" ht="25.5" x14ac:dyDescent="0.25">
      <c r="A36" s="18" t="s">
        <v>78</v>
      </c>
      <c r="B36" s="3" t="s">
        <v>102</v>
      </c>
      <c r="C36" s="3" t="s">
        <v>57</v>
      </c>
      <c r="D36" s="8">
        <f t="shared" si="0"/>
        <v>5086.7880000000005</v>
      </c>
      <c r="E36" s="4">
        <v>0.49</v>
      </c>
    </row>
    <row r="37" spans="1:5" ht="38.25" x14ac:dyDescent="0.25">
      <c r="A37" s="3" t="s">
        <v>84</v>
      </c>
      <c r="B37" s="7" t="s">
        <v>247</v>
      </c>
      <c r="C37" s="7"/>
      <c r="D37" s="8">
        <f t="shared" si="0"/>
        <v>2076.2400000000002</v>
      </c>
      <c r="E37" s="9">
        <f>SUM(E38:E39)</f>
        <v>0.2</v>
      </c>
    </row>
    <row r="38" spans="1:5" ht="38.25" x14ac:dyDescent="0.25">
      <c r="A38" s="10" t="s">
        <v>86</v>
      </c>
      <c r="B38" s="3" t="s">
        <v>248</v>
      </c>
      <c r="C38" s="3" t="s">
        <v>13</v>
      </c>
      <c r="D38" s="8">
        <f t="shared" si="0"/>
        <v>1038.1200000000001</v>
      </c>
      <c r="E38" s="4">
        <v>0.1</v>
      </c>
    </row>
    <row r="39" spans="1:5" ht="25.5" x14ac:dyDescent="0.25">
      <c r="A39" s="10" t="s">
        <v>186</v>
      </c>
      <c r="B39" s="3" t="s">
        <v>172</v>
      </c>
      <c r="C39" s="3" t="s">
        <v>72</v>
      </c>
      <c r="D39" s="8">
        <f t="shared" si="0"/>
        <v>1038.1200000000001</v>
      </c>
      <c r="E39" s="4">
        <v>0.1</v>
      </c>
    </row>
    <row r="40" spans="1:5" ht="38.25" x14ac:dyDescent="0.25">
      <c r="A40" s="3" t="s">
        <v>87</v>
      </c>
      <c r="B40" s="7" t="s">
        <v>114</v>
      </c>
      <c r="C40" s="7"/>
      <c r="D40" s="8">
        <f t="shared" si="0"/>
        <v>8824.0200000000023</v>
      </c>
      <c r="E40" s="9">
        <f>SUM(E41:E42)</f>
        <v>0.85000000000000009</v>
      </c>
    </row>
    <row r="41" spans="1:5" ht="25.5" x14ac:dyDescent="0.25">
      <c r="A41" s="10" t="s">
        <v>89</v>
      </c>
      <c r="B41" s="3" t="s">
        <v>123</v>
      </c>
      <c r="C41" s="3" t="s">
        <v>106</v>
      </c>
      <c r="D41" s="8">
        <f t="shared" si="0"/>
        <v>726.68400000000008</v>
      </c>
      <c r="E41" s="4">
        <v>7.0000000000000007E-2</v>
      </c>
    </row>
    <row r="42" spans="1:5" ht="25.5" x14ac:dyDescent="0.25">
      <c r="A42" s="10" t="s">
        <v>91</v>
      </c>
      <c r="B42" s="3" t="s">
        <v>125</v>
      </c>
      <c r="C42" s="3" t="s">
        <v>126</v>
      </c>
      <c r="D42" s="8">
        <f t="shared" si="0"/>
        <v>8097.3360000000002</v>
      </c>
      <c r="E42" s="4">
        <v>0.78</v>
      </c>
    </row>
    <row r="43" spans="1:5" x14ac:dyDescent="0.25">
      <c r="A43" s="35" t="s">
        <v>128</v>
      </c>
      <c r="B43" s="36"/>
      <c r="C43" s="36"/>
      <c r="D43" s="37"/>
      <c r="E43" s="4"/>
    </row>
    <row r="44" spans="1:5" ht="89.25" x14ac:dyDescent="0.25">
      <c r="A44" s="5" t="s">
        <v>95</v>
      </c>
      <c r="B44" s="3" t="s">
        <v>213</v>
      </c>
      <c r="C44" s="3"/>
      <c r="D44" s="8">
        <f t="shared" si="0"/>
        <v>19516.655999999999</v>
      </c>
      <c r="E44" s="4">
        <f>SUM(E45:E46)</f>
        <v>1.88</v>
      </c>
    </row>
    <row r="45" spans="1:5" ht="51" x14ac:dyDescent="0.25">
      <c r="A45" s="3" t="s">
        <v>97</v>
      </c>
      <c r="B45" s="22" t="s">
        <v>199</v>
      </c>
      <c r="C45" s="3" t="s">
        <v>171</v>
      </c>
      <c r="D45" s="8">
        <f t="shared" si="0"/>
        <v>14637.491999999998</v>
      </c>
      <c r="E45" s="4">
        <v>1.41</v>
      </c>
    </row>
    <row r="46" spans="1:5" ht="51" x14ac:dyDescent="0.25">
      <c r="A46" s="3" t="s">
        <v>99</v>
      </c>
      <c r="B46" s="3" t="s">
        <v>214</v>
      </c>
      <c r="C46" s="3" t="s">
        <v>171</v>
      </c>
      <c r="D46" s="8">
        <f t="shared" si="0"/>
        <v>4879.1639999999998</v>
      </c>
      <c r="E46" s="4">
        <v>0.47</v>
      </c>
    </row>
    <row r="47" spans="1:5" ht="76.5" x14ac:dyDescent="0.25">
      <c r="A47" s="3" t="s">
        <v>100</v>
      </c>
      <c r="B47" s="3" t="s">
        <v>168</v>
      </c>
      <c r="C47" s="3"/>
      <c r="D47" s="8">
        <f t="shared" si="0"/>
        <v>9758.3279999999995</v>
      </c>
      <c r="E47" s="4">
        <f>SUM(E48:E48)</f>
        <v>0.94</v>
      </c>
    </row>
    <row r="48" spans="1:5" x14ac:dyDescent="0.25">
      <c r="A48" s="3" t="s">
        <v>187</v>
      </c>
      <c r="B48" s="3" t="s">
        <v>249</v>
      </c>
      <c r="C48" s="3" t="s">
        <v>121</v>
      </c>
      <c r="D48" s="8">
        <f t="shared" si="0"/>
        <v>9758.3279999999995</v>
      </c>
      <c r="E48" s="4">
        <v>0.94</v>
      </c>
    </row>
    <row r="49" spans="1:5" ht="51" x14ac:dyDescent="0.25">
      <c r="A49" s="3" t="s">
        <v>103</v>
      </c>
      <c r="B49" s="7" t="s">
        <v>136</v>
      </c>
      <c r="C49" s="7"/>
      <c r="D49" s="8">
        <f t="shared" si="0"/>
        <v>43601.04</v>
      </c>
      <c r="E49" s="15">
        <f>SUM(E50)</f>
        <v>4.2</v>
      </c>
    </row>
    <row r="50" spans="1:5" ht="51" x14ac:dyDescent="0.25">
      <c r="A50" s="3" t="s">
        <v>105</v>
      </c>
      <c r="B50" s="3" t="s">
        <v>136</v>
      </c>
      <c r="C50" s="3" t="s">
        <v>173</v>
      </c>
      <c r="D50" s="8">
        <f t="shared" si="0"/>
        <v>43601.04</v>
      </c>
      <c r="E50" s="15">
        <v>4.2</v>
      </c>
    </row>
    <row r="51" spans="1:5" x14ac:dyDescent="0.25">
      <c r="A51" s="10"/>
      <c r="B51" s="16" t="s">
        <v>137</v>
      </c>
      <c r="C51" s="3"/>
      <c r="D51" s="8">
        <f t="shared" si="0"/>
        <v>119383.79999999997</v>
      </c>
      <c r="E51" s="2">
        <f>E49+E47+E44+E40+E37+E35+E32+E28+E24+E19+E17+E13+E11</f>
        <v>11.499999999999998</v>
      </c>
    </row>
  </sheetData>
  <mergeCells count="11">
    <mergeCell ref="C1:E1"/>
    <mergeCell ref="C2:E2"/>
    <mergeCell ref="C3:E3"/>
    <mergeCell ref="C4:E4"/>
    <mergeCell ref="A43:D43"/>
    <mergeCell ref="A5:E5"/>
    <mergeCell ref="A6:E6"/>
    <mergeCell ref="A7:E7"/>
    <mergeCell ref="A8:E8"/>
    <mergeCell ref="A10:E10"/>
    <mergeCell ref="A31:D31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46"/>
      <c r="D4" s="46"/>
      <c r="E4" s="46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52.5" customHeight="1" x14ac:dyDescent="0.25">
      <c r="A8" s="51" t="s">
        <v>236</v>
      </c>
      <c r="B8" s="52"/>
      <c r="C8" s="52"/>
      <c r="D8" s="52"/>
      <c r="E8" s="52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29.25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E11*2977*12</f>
        <v>3572.3999999999996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E12*2977*12</f>
        <v>714.48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714.48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714.48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1071.72</v>
      </c>
      <c r="E15" s="4">
        <v>0.03</v>
      </c>
    </row>
    <row r="16" spans="1:5" ht="25.5" x14ac:dyDescent="0.25">
      <c r="A16" s="10" t="s">
        <v>177</v>
      </c>
      <c r="B16" s="3" t="s">
        <v>216</v>
      </c>
      <c r="C16" s="3" t="s">
        <v>13</v>
      </c>
      <c r="D16" s="8">
        <f t="shared" si="0"/>
        <v>357.24</v>
      </c>
      <c r="E16" s="4">
        <v>0.01</v>
      </c>
    </row>
    <row r="17" spans="1:5" x14ac:dyDescent="0.25">
      <c r="A17" s="3" t="s">
        <v>22</v>
      </c>
      <c r="B17" s="7" t="s">
        <v>23</v>
      </c>
      <c r="C17" s="7"/>
      <c r="D17" s="8">
        <f t="shared" si="0"/>
        <v>2143.44</v>
      </c>
      <c r="E17" s="9">
        <f>SUM(E18:E20)</f>
        <v>0.06</v>
      </c>
    </row>
    <row r="18" spans="1:5" ht="38.25" x14ac:dyDescent="0.25">
      <c r="A18" s="10" t="s">
        <v>24</v>
      </c>
      <c r="B18" s="3" t="s">
        <v>25</v>
      </c>
      <c r="C18" s="3" t="s">
        <v>13</v>
      </c>
      <c r="D18" s="8">
        <f t="shared" si="0"/>
        <v>714.48</v>
      </c>
      <c r="E18" s="4">
        <v>0.02</v>
      </c>
    </row>
    <row r="19" spans="1:5" ht="63.75" x14ac:dyDescent="0.25">
      <c r="A19" s="10" t="s">
        <v>26</v>
      </c>
      <c r="B19" s="3" t="s">
        <v>27</v>
      </c>
      <c r="C19" s="3" t="s">
        <v>13</v>
      </c>
      <c r="D19" s="8">
        <f t="shared" si="0"/>
        <v>714.48</v>
      </c>
      <c r="E19" s="4">
        <v>0.02</v>
      </c>
    </row>
    <row r="20" spans="1:5" ht="38.25" x14ac:dyDescent="0.25">
      <c r="A20" s="10" t="s">
        <v>28</v>
      </c>
      <c r="B20" s="3" t="s">
        <v>29</v>
      </c>
      <c r="C20" s="3" t="s">
        <v>13</v>
      </c>
      <c r="D20" s="8">
        <f t="shared" si="0"/>
        <v>714.48</v>
      </c>
      <c r="E20" s="4">
        <v>0.02</v>
      </c>
    </row>
    <row r="21" spans="1:5" ht="25.5" x14ac:dyDescent="0.25">
      <c r="A21" s="3" t="s">
        <v>30</v>
      </c>
      <c r="B21" s="7" t="s">
        <v>31</v>
      </c>
      <c r="C21" s="7"/>
      <c r="D21" s="8">
        <f t="shared" si="0"/>
        <v>2143.44</v>
      </c>
      <c r="E21" s="9">
        <f>SUM(E22:E24)</f>
        <v>0.06</v>
      </c>
    </row>
    <row r="22" spans="1:5" ht="76.5" x14ac:dyDescent="0.25">
      <c r="A22" s="10" t="s">
        <v>32</v>
      </c>
      <c r="B22" s="3" t="s">
        <v>33</v>
      </c>
      <c r="C22" s="3" t="s">
        <v>13</v>
      </c>
      <c r="D22" s="8">
        <f t="shared" si="0"/>
        <v>714.48</v>
      </c>
      <c r="E22" s="4">
        <v>0.02</v>
      </c>
    </row>
    <row r="23" spans="1:5" ht="51" x14ac:dyDescent="0.25">
      <c r="A23" s="10" t="s">
        <v>34</v>
      </c>
      <c r="B23" s="3" t="s">
        <v>35</v>
      </c>
      <c r="C23" s="3" t="s">
        <v>13</v>
      </c>
      <c r="D23" s="8">
        <f t="shared" si="0"/>
        <v>714.48</v>
      </c>
      <c r="E23" s="4">
        <v>0.02</v>
      </c>
    </row>
    <row r="24" spans="1:5" ht="51" x14ac:dyDescent="0.25">
      <c r="A24" s="10" t="s">
        <v>36</v>
      </c>
      <c r="B24" s="3" t="s">
        <v>37</v>
      </c>
      <c r="C24" s="3" t="s">
        <v>21</v>
      </c>
      <c r="D24" s="8">
        <f t="shared" si="0"/>
        <v>714.48</v>
      </c>
      <c r="E24" s="4">
        <v>0.02</v>
      </c>
    </row>
    <row r="25" spans="1:5" ht="25.5" x14ac:dyDescent="0.25">
      <c r="A25" s="3" t="s">
        <v>38</v>
      </c>
      <c r="B25" s="7" t="s">
        <v>164</v>
      </c>
      <c r="C25" s="7"/>
      <c r="D25" s="8">
        <f t="shared" si="0"/>
        <v>1071.72</v>
      </c>
      <c r="E25" s="9">
        <f>SUM(E26:E28)</f>
        <v>0.03</v>
      </c>
    </row>
    <row r="26" spans="1:5" ht="38.25" x14ac:dyDescent="0.25">
      <c r="A26" s="10" t="s">
        <v>39</v>
      </c>
      <c r="B26" s="3" t="s">
        <v>40</v>
      </c>
      <c r="C26" s="3" t="s">
        <v>13</v>
      </c>
      <c r="D26" s="8">
        <f t="shared" si="0"/>
        <v>357.24</v>
      </c>
      <c r="E26" s="4">
        <v>0.01</v>
      </c>
    </row>
    <row r="27" spans="1:5" ht="63.75" x14ac:dyDescent="0.25">
      <c r="A27" s="10" t="s">
        <v>41</v>
      </c>
      <c r="B27" s="3" t="s">
        <v>42</v>
      </c>
      <c r="C27" s="3" t="s">
        <v>13</v>
      </c>
      <c r="D27" s="8">
        <f t="shared" si="0"/>
        <v>357.24</v>
      </c>
      <c r="E27" s="4">
        <v>0.01</v>
      </c>
    </row>
    <row r="28" spans="1:5" ht="38.25" x14ac:dyDescent="0.25">
      <c r="A28" s="10" t="s">
        <v>175</v>
      </c>
      <c r="B28" s="3" t="s">
        <v>44</v>
      </c>
      <c r="C28" s="3" t="s">
        <v>21</v>
      </c>
      <c r="D28" s="8">
        <f t="shared" si="0"/>
        <v>357.24</v>
      </c>
      <c r="E28" s="4">
        <v>0.01</v>
      </c>
    </row>
    <row r="29" spans="1:5" ht="25.5" x14ac:dyDescent="0.25">
      <c r="A29" s="3" t="s">
        <v>45</v>
      </c>
      <c r="B29" s="7" t="s">
        <v>46</v>
      </c>
      <c r="C29" s="7"/>
      <c r="D29" s="8">
        <f t="shared" si="0"/>
        <v>76092.12</v>
      </c>
      <c r="E29" s="11">
        <f>SUM(E30:E35)</f>
        <v>2.13</v>
      </c>
    </row>
    <row r="30" spans="1:5" x14ac:dyDescent="0.25">
      <c r="A30" s="12" t="s">
        <v>47</v>
      </c>
      <c r="B30" s="13" t="s">
        <v>48</v>
      </c>
      <c r="C30" s="3" t="s">
        <v>49</v>
      </c>
      <c r="D30" s="8">
        <f t="shared" si="0"/>
        <v>1786.1999999999998</v>
      </c>
      <c r="E30" s="14">
        <v>0.05</v>
      </c>
    </row>
    <row r="31" spans="1:5" ht="25.5" x14ac:dyDescent="0.25">
      <c r="A31" s="10" t="s">
        <v>50</v>
      </c>
      <c r="B31" s="3" t="s">
        <v>180</v>
      </c>
      <c r="C31" s="3" t="s">
        <v>49</v>
      </c>
      <c r="D31" s="8">
        <f t="shared" si="0"/>
        <v>1428.96</v>
      </c>
      <c r="E31" s="14">
        <v>0.04</v>
      </c>
    </row>
    <row r="32" spans="1:5" ht="51" x14ac:dyDescent="0.25">
      <c r="A32" s="10" t="s">
        <v>51</v>
      </c>
      <c r="B32" s="3" t="s">
        <v>52</v>
      </c>
      <c r="C32" s="3" t="s">
        <v>18</v>
      </c>
      <c r="D32" s="8">
        <f t="shared" si="0"/>
        <v>1071.72</v>
      </c>
      <c r="E32" s="2">
        <v>0.03</v>
      </c>
    </row>
    <row r="33" spans="1:5" ht="38.25" x14ac:dyDescent="0.25">
      <c r="A33" s="10" t="s">
        <v>53</v>
      </c>
      <c r="B33" s="3" t="s">
        <v>54</v>
      </c>
      <c r="C33" s="3" t="s">
        <v>18</v>
      </c>
      <c r="D33" s="8">
        <f t="shared" si="0"/>
        <v>714.48</v>
      </c>
      <c r="E33" s="2">
        <v>0.02</v>
      </c>
    </row>
    <row r="34" spans="1:5" ht="25.5" x14ac:dyDescent="0.25">
      <c r="A34" s="10" t="s">
        <v>55</v>
      </c>
      <c r="B34" s="3" t="s">
        <v>56</v>
      </c>
      <c r="C34" s="3" t="s">
        <v>57</v>
      </c>
      <c r="D34" s="8">
        <f t="shared" si="0"/>
        <v>3572.3999999999996</v>
      </c>
      <c r="E34" s="2">
        <v>0.1</v>
      </c>
    </row>
    <row r="35" spans="1:5" ht="38.25" x14ac:dyDescent="0.25">
      <c r="A35" s="10" t="s">
        <v>211</v>
      </c>
      <c r="B35" s="3" t="s">
        <v>142</v>
      </c>
      <c r="C35" s="3" t="s">
        <v>21</v>
      </c>
      <c r="D35" s="8">
        <f t="shared" si="0"/>
        <v>67518.36</v>
      </c>
      <c r="E35" s="2">
        <v>1.89</v>
      </c>
    </row>
    <row r="36" spans="1:5" ht="25.5" x14ac:dyDescent="0.25">
      <c r="A36" s="3" t="s">
        <v>58</v>
      </c>
      <c r="B36" s="7" t="s">
        <v>59</v>
      </c>
      <c r="C36" s="7"/>
      <c r="D36" s="8">
        <f t="shared" si="0"/>
        <v>4644.12</v>
      </c>
      <c r="E36" s="15">
        <f>SUM(E37:E39)</f>
        <v>0.13</v>
      </c>
    </row>
    <row r="37" spans="1:5" ht="25.5" x14ac:dyDescent="0.25">
      <c r="A37" s="10" t="s">
        <v>60</v>
      </c>
      <c r="B37" s="3" t="s">
        <v>61</v>
      </c>
      <c r="C37" s="3" t="s">
        <v>13</v>
      </c>
      <c r="D37" s="8">
        <f t="shared" si="0"/>
        <v>3929.6400000000003</v>
      </c>
      <c r="E37" s="4">
        <v>0.11</v>
      </c>
    </row>
    <row r="38" spans="1:5" ht="51" x14ac:dyDescent="0.25">
      <c r="A38" s="10" t="s">
        <v>62</v>
      </c>
      <c r="B38" s="3" t="s">
        <v>63</v>
      </c>
      <c r="C38" s="3" t="s">
        <v>13</v>
      </c>
      <c r="D38" s="8">
        <f t="shared" si="0"/>
        <v>357.24</v>
      </c>
      <c r="E38" s="4">
        <v>0.01</v>
      </c>
    </row>
    <row r="39" spans="1:5" ht="25.5" x14ac:dyDescent="0.25">
      <c r="A39" s="10" t="s">
        <v>64</v>
      </c>
      <c r="B39" s="3" t="s">
        <v>65</v>
      </c>
      <c r="C39" s="3" t="s">
        <v>21</v>
      </c>
      <c r="D39" s="8">
        <f t="shared" si="0"/>
        <v>357.24</v>
      </c>
      <c r="E39" s="4">
        <v>0.01</v>
      </c>
    </row>
    <row r="40" spans="1:5" ht="25.5" x14ac:dyDescent="0.25">
      <c r="A40" s="3" t="s">
        <v>66</v>
      </c>
      <c r="B40" s="7" t="s">
        <v>67</v>
      </c>
      <c r="C40" s="7"/>
      <c r="D40" s="8">
        <f t="shared" si="0"/>
        <v>25721.279999999999</v>
      </c>
      <c r="E40" s="15">
        <f>SUM(E41:E44)</f>
        <v>0.72000000000000008</v>
      </c>
    </row>
    <row r="41" spans="1:5" ht="25.5" x14ac:dyDescent="0.25">
      <c r="A41" s="3" t="s">
        <v>68</v>
      </c>
      <c r="B41" s="3" t="s">
        <v>69</v>
      </c>
      <c r="C41" s="3" t="s">
        <v>13</v>
      </c>
      <c r="D41" s="8">
        <f t="shared" si="0"/>
        <v>714.48</v>
      </c>
      <c r="E41" s="15">
        <v>0.02</v>
      </c>
    </row>
    <row r="42" spans="1:5" ht="25.5" x14ac:dyDescent="0.25">
      <c r="A42" s="3" t="s">
        <v>176</v>
      </c>
      <c r="B42" s="3" t="s">
        <v>242</v>
      </c>
      <c r="C42" s="3" t="s">
        <v>72</v>
      </c>
      <c r="D42" s="8">
        <f t="shared" si="0"/>
        <v>23220.6</v>
      </c>
      <c r="E42" s="15">
        <v>0.65</v>
      </c>
    </row>
    <row r="43" spans="1:5" ht="38.25" x14ac:dyDescent="0.25">
      <c r="A43" s="3" t="s">
        <v>70</v>
      </c>
      <c r="B43" s="3" t="s">
        <v>74</v>
      </c>
      <c r="C43" s="3" t="s">
        <v>13</v>
      </c>
      <c r="D43" s="8">
        <f t="shared" si="0"/>
        <v>714.48</v>
      </c>
      <c r="E43" s="15">
        <v>0.02</v>
      </c>
    </row>
    <row r="44" spans="1:5" ht="38.25" x14ac:dyDescent="0.25">
      <c r="A44" s="3" t="s">
        <v>73</v>
      </c>
      <c r="B44" s="3" t="s">
        <v>75</v>
      </c>
      <c r="C44" s="3" t="s">
        <v>21</v>
      </c>
      <c r="D44" s="8">
        <f t="shared" si="0"/>
        <v>1071.72</v>
      </c>
      <c r="E44" s="15">
        <v>0.03</v>
      </c>
    </row>
    <row r="45" spans="1:5" ht="25.5" x14ac:dyDescent="0.25">
      <c r="A45" s="3" t="s">
        <v>76</v>
      </c>
      <c r="B45" s="7" t="s">
        <v>77</v>
      </c>
      <c r="C45" s="7"/>
      <c r="D45" s="8">
        <f t="shared" si="0"/>
        <v>1071.72</v>
      </c>
      <c r="E45" s="15">
        <f>SUM(E46:E48)</f>
        <v>0.03</v>
      </c>
    </row>
    <row r="46" spans="1:5" ht="63.75" x14ac:dyDescent="0.25">
      <c r="A46" s="10" t="s">
        <v>78</v>
      </c>
      <c r="B46" s="3" t="s">
        <v>79</v>
      </c>
      <c r="C46" s="3" t="s">
        <v>13</v>
      </c>
      <c r="D46" s="8">
        <f t="shared" si="0"/>
        <v>357.24</v>
      </c>
      <c r="E46" s="4">
        <v>0.01</v>
      </c>
    </row>
    <row r="47" spans="1:5" x14ac:dyDescent="0.25">
      <c r="A47" s="10" t="s">
        <v>80</v>
      </c>
      <c r="B47" s="3" t="s">
        <v>81</v>
      </c>
      <c r="C47" s="3" t="s">
        <v>13</v>
      </c>
      <c r="D47" s="8">
        <f t="shared" si="0"/>
        <v>357.24</v>
      </c>
      <c r="E47" s="4">
        <v>0.01</v>
      </c>
    </row>
    <row r="48" spans="1:5" ht="38.25" x14ac:dyDescent="0.25">
      <c r="A48" s="10" t="s">
        <v>82</v>
      </c>
      <c r="B48" s="3" t="s">
        <v>83</v>
      </c>
      <c r="C48" s="3" t="s">
        <v>21</v>
      </c>
      <c r="D48" s="8">
        <f t="shared" si="0"/>
        <v>357.24</v>
      </c>
      <c r="E48" s="4">
        <v>0.01</v>
      </c>
    </row>
    <row r="49" spans="1:5" ht="76.5" x14ac:dyDescent="0.25">
      <c r="A49" s="10" t="s">
        <v>84</v>
      </c>
      <c r="B49" s="7" t="s">
        <v>85</v>
      </c>
      <c r="C49" s="3"/>
      <c r="D49" s="8">
        <f t="shared" si="0"/>
        <v>50728.08</v>
      </c>
      <c r="E49" s="4">
        <f>E50</f>
        <v>1.42</v>
      </c>
    </row>
    <row r="50" spans="1:5" ht="38.25" x14ac:dyDescent="0.25">
      <c r="A50" s="10" t="s">
        <v>86</v>
      </c>
      <c r="B50" s="3" t="s">
        <v>197</v>
      </c>
      <c r="C50" s="3" t="s">
        <v>13</v>
      </c>
      <c r="D50" s="8">
        <f t="shared" si="0"/>
        <v>50728.08</v>
      </c>
      <c r="E50" s="4">
        <v>1.42</v>
      </c>
    </row>
    <row r="51" spans="1:5" ht="38.25" x14ac:dyDescent="0.25">
      <c r="A51" s="3" t="s">
        <v>87</v>
      </c>
      <c r="B51" s="7" t="s">
        <v>88</v>
      </c>
      <c r="C51" s="7"/>
      <c r="D51" s="8">
        <f t="shared" si="0"/>
        <v>8216.5199999999986</v>
      </c>
      <c r="E51" s="9">
        <f>SUM(E52:E53)</f>
        <v>0.22999999999999998</v>
      </c>
    </row>
    <row r="52" spans="1:5" ht="63.75" x14ac:dyDescent="0.25">
      <c r="A52" s="10" t="s">
        <v>89</v>
      </c>
      <c r="B52" s="3" t="s">
        <v>90</v>
      </c>
      <c r="C52" s="3" t="s">
        <v>13</v>
      </c>
      <c r="D52" s="8">
        <f t="shared" si="0"/>
        <v>1786.1999999999998</v>
      </c>
      <c r="E52" s="4">
        <v>0.05</v>
      </c>
    </row>
    <row r="53" spans="1:5" ht="51" x14ac:dyDescent="0.25">
      <c r="A53" s="10" t="s">
        <v>91</v>
      </c>
      <c r="B53" s="3" t="s">
        <v>92</v>
      </c>
      <c r="C53" s="3" t="s">
        <v>93</v>
      </c>
      <c r="D53" s="8">
        <f t="shared" si="0"/>
        <v>6430.32</v>
      </c>
      <c r="E53" s="4">
        <v>0.18</v>
      </c>
    </row>
    <row r="54" spans="1:5" ht="23.25" customHeight="1" x14ac:dyDescent="0.25">
      <c r="A54" s="42" t="s">
        <v>94</v>
      </c>
      <c r="B54" s="43"/>
      <c r="C54" s="43"/>
      <c r="D54" s="47"/>
      <c r="E54" s="3"/>
    </row>
    <row r="55" spans="1:5" ht="25.5" x14ac:dyDescent="0.25">
      <c r="A55" s="3" t="s">
        <v>95</v>
      </c>
      <c r="B55" s="7" t="s">
        <v>96</v>
      </c>
      <c r="C55" s="7"/>
      <c r="D55" s="8">
        <f t="shared" si="0"/>
        <v>11431.68</v>
      </c>
      <c r="E55" s="9">
        <f>SUM(E56:E57)</f>
        <v>0.32</v>
      </c>
    </row>
    <row r="56" spans="1:5" ht="38.25" x14ac:dyDescent="0.25">
      <c r="A56" s="10" t="s">
        <v>97</v>
      </c>
      <c r="B56" s="3" t="s">
        <v>98</v>
      </c>
      <c r="C56" s="3" t="s">
        <v>13</v>
      </c>
      <c r="D56" s="8">
        <f t="shared" si="0"/>
        <v>11074.44</v>
      </c>
      <c r="E56" s="4">
        <v>0.31</v>
      </c>
    </row>
    <row r="57" spans="1:5" ht="25.5" x14ac:dyDescent="0.25">
      <c r="A57" s="10" t="s">
        <v>99</v>
      </c>
      <c r="B57" s="3" t="s">
        <v>65</v>
      </c>
      <c r="C57" s="3" t="s">
        <v>21</v>
      </c>
      <c r="D57" s="8">
        <f t="shared" si="0"/>
        <v>357.24</v>
      </c>
      <c r="E57" s="4">
        <v>0.01</v>
      </c>
    </row>
    <row r="58" spans="1:5" ht="51" x14ac:dyDescent="0.25">
      <c r="A58" s="3" t="s">
        <v>100</v>
      </c>
      <c r="B58" s="7" t="s">
        <v>101</v>
      </c>
      <c r="C58" s="7"/>
      <c r="D58" s="8">
        <f t="shared" si="0"/>
        <v>8573.76</v>
      </c>
      <c r="E58" s="9">
        <f>SUM(E59:E59)</f>
        <v>0.24</v>
      </c>
    </row>
    <row r="59" spans="1:5" ht="25.5" x14ac:dyDescent="0.25">
      <c r="A59" s="10" t="s">
        <v>187</v>
      </c>
      <c r="B59" s="3" t="s">
        <v>102</v>
      </c>
      <c r="C59" s="3" t="s">
        <v>57</v>
      </c>
      <c r="D59" s="8">
        <f t="shared" si="0"/>
        <v>8573.76</v>
      </c>
      <c r="E59" s="4">
        <v>0.24</v>
      </c>
    </row>
    <row r="60" spans="1:5" ht="38.25" x14ac:dyDescent="0.25">
      <c r="A60" s="3" t="s">
        <v>103</v>
      </c>
      <c r="B60" s="7" t="s">
        <v>104</v>
      </c>
      <c r="C60" s="7"/>
      <c r="D60" s="8">
        <f t="shared" si="0"/>
        <v>118603.68000000002</v>
      </c>
      <c r="E60" s="9">
        <f>SUM(E61:E64)</f>
        <v>3.3200000000000003</v>
      </c>
    </row>
    <row r="61" spans="1:5" ht="51" x14ac:dyDescent="0.25">
      <c r="A61" s="10" t="s">
        <v>105</v>
      </c>
      <c r="B61" s="22" t="s">
        <v>198</v>
      </c>
      <c r="C61" s="3" t="s">
        <v>13</v>
      </c>
      <c r="D61" s="8">
        <f t="shared" si="0"/>
        <v>24292.32</v>
      </c>
      <c r="E61" s="4">
        <v>0.68</v>
      </c>
    </row>
    <row r="62" spans="1:5" ht="51" x14ac:dyDescent="0.25">
      <c r="A62" s="10" t="s">
        <v>191</v>
      </c>
      <c r="B62" s="3" t="s">
        <v>108</v>
      </c>
      <c r="C62" s="3" t="s">
        <v>72</v>
      </c>
      <c r="D62" s="8">
        <f t="shared" si="0"/>
        <v>19290.960000000003</v>
      </c>
      <c r="E62" s="4">
        <v>0.54</v>
      </c>
    </row>
    <row r="63" spans="1:5" ht="38.25" x14ac:dyDescent="0.25">
      <c r="A63" s="10" t="s">
        <v>192</v>
      </c>
      <c r="B63" s="3" t="s">
        <v>110</v>
      </c>
      <c r="C63" s="3" t="s">
        <v>106</v>
      </c>
      <c r="D63" s="8">
        <f t="shared" si="0"/>
        <v>35724</v>
      </c>
      <c r="E63" s="4">
        <v>1</v>
      </c>
    </row>
    <row r="64" spans="1:5" ht="38.25" x14ac:dyDescent="0.25">
      <c r="A64" s="18" t="s">
        <v>107</v>
      </c>
      <c r="B64" s="3" t="s">
        <v>112</v>
      </c>
      <c r="C64" s="3" t="s">
        <v>72</v>
      </c>
      <c r="D64" s="8">
        <f t="shared" si="0"/>
        <v>39296.400000000001</v>
      </c>
      <c r="E64" s="4">
        <v>1.1000000000000001</v>
      </c>
    </row>
    <row r="65" spans="1:5" ht="38.25" x14ac:dyDescent="0.25">
      <c r="A65" s="3" t="s">
        <v>145</v>
      </c>
      <c r="B65" s="7" t="s">
        <v>114</v>
      </c>
      <c r="C65" s="7"/>
      <c r="D65" s="8">
        <f t="shared" si="0"/>
        <v>30365.4</v>
      </c>
      <c r="E65" s="9">
        <f>SUM(E66:E70)</f>
        <v>0.85000000000000009</v>
      </c>
    </row>
    <row r="66" spans="1:5" ht="51" x14ac:dyDescent="0.25">
      <c r="A66" s="10" t="s">
        <v>147</v>
      </c>
      <c r="B66" s="3" t="s">
        <v>116</v>
      </c>
      <c r="C66" s="3" t="s">
        <v>13</v>
      </c>
      <c r="D66" s="8">
        <f t="shared" si="0"/>
        <v>3572.3999999999996</v>
      </c>
      <c r="E66" s="4">
        <v>0.1</v>
      </c>
    </row>
    <row r="67" spans="1:5" ht="25.5" x14ac:dyDescent="0.25">
      <c r="A67" s="10" t="s">
        <v>149</v>
      </c>
      <c r="B67" s="3" t="s">
        <v>118</v>
      </c>
      <c r="C67" s="3" t="s">
        <v>13</v>
      </c>
      <c r="D67" s="8">
        <f t="shared" si="0"/>
        <v>3572.3999999999996</v>
      </c>
      <c r="E67" s="4">
        <v>0.1</v>
      </c>
    </row>
    <row r="68" spans="1:5" ht="51" x14ac:dyDescent="0.25">
      <c r="A68" s="10" t="s">
        <v>152</v>
      </c>
      <c r="B68" s="3" t="s">
        <v>120</v>
      </c>
      <c r="C68" s="3" t="s">
        <v>121</v>
      </c>
      <c r="D68" s="8">
        <f t="shared" si="0"/>
        <v>10717.2</v>
      </c>
      <c r="E68" s="4">
        <v>0.3</v>
      </c>
    </row>
    <row r="69" spans="1:5" ht="25.5" x14ac:dyDescent="0.25">
      <c r="A69" s="10" t="s">
        <v>154</v>
      </c>
      <c r="B69" s="3" t="s">
        <v>140</v>
      </c>
      <c r="C69" s="3" t="s">
        <v>106</v>
      </c>
      <c r="D69" s="8">
        <f t="shared" si="0"/>
        <v>2500.6800000000003</v>
      </c>
      <c r="E69" s="4">
        <v>7.0000000000000007E-2</v>
      </c>
    </row>
    <row r="70" spans="1:5" ht="25.5" x14ac:dyDescent="0.25">
      <c r="A70" s="10" t="s">
        <v>156</v>
      </c>
      <c r="B70" s="3" t="s">
        <v>125</v>
      </c>
      <c r="C70" s="3" t="s">
        <v>126</v>
      </c>
      <c r="D70" s="8">
        <f t="shared" si="0"/>
        <v>10002.720000000001</v>
      </c>
      <c r="E70" s="4">
        <v>0.28000000000000003</v>
      </c>
    </row>
    <row r="71" spans="1:5" x14ac:dyDescent="0.25">
      <c r="A71" s="35" t="s">
        <v>128</v>
      </c>
      <c r="B71" s="36"/>
      <c r="C71" s="36"/>
      <c r="D71" s="37"/>
      <c r="E71" s="4"/>
    </row>
    <row r="72" spans="1:5" ht="102" x14ac:dyDescent="0.25">
      <c r="A72" s="5" t="s">
        <v>113</v>
      </c>
      <c r="B72" s="3" t="s">
        <v>217</v>
      </c>
      <c r="C72" s="3"/>
      <c r="D72" s="8">
        <f t="shared" si="0"/>
        <v>20719.920000000006</v>
      </c>
      <c r="E72" s="4">
        <f>SUM(E73:E76)</f>
        <v>0.58000000000000007</v>
      </c>
    </row>
    <row r="73" spans="1:5" ht="51" x14ac:dyDescent="0.25">
      <c r="A73" s="3" t="s">
        <v>115</v>
      </c>
      <c r="B73" s="26" t="s">
        <v>199</v>
      </c>
      <c r="C73" s="23" t="s">
        <v>171</v>
      </c>
      <c r="D73" s="8">
        <f t="shared" si="0"/>
        <v>10717.2</v>
      </c>
      <c r="E73" s="4">
        <v>0.3</v>
      </c>
    </row>
    <row r="74" spans="1:5" ht="51" x14ac:dyDescent="0.25">
      <c r="A74" s="3" t="s">
        <v>117</v>
      </c>
      <c r="B74" s="27" t="s">
        <v>169</v>
      </c>
      <c r="C74" s="23" t="s">
        <v>171</v>
      </c>
      <c r="D74" s="8">
        <f t="shared" si="0"/>
        <v>7144.7999999999993</v>
      </c>
      <c r="E74" s="4">
        <v>0.2</v>
      </c>
    </row>
    <row r="75" spans="1:5" x14ac:dyDescent="0.25">
      <c r="A75" s="3" t="s">
        <v>119</v>
      </c>
      <c r="B75" s="27" t="s">
        <v>170</v>
      </c>
      <c r="C75" s="26" t="s">
        <v>133</v>
      </c>
      <c r="D75" s="8">
        <f t="shared" si="0"/>
        <v>1071.72</v>
      </c>
      <c r="E75" s="4">
        <v>0.03</v>
      </c>
    </row>
    <row r="76" spans="1:5" ht="51" x14ac:dyDescent="0.25">
      <c r="A76" s="3" t="s">
        <v>122</v>
      </c>
      <c r="B76" s="21" t="s">
        <v>200</v>
      </c>
      <c r="C76" s="23" t="s">
        <v>171</v>
      </c>
      <c r="D76" s="8">
        <f t="shared" ref="D76:D86" si="1">E76*2977*12</f>
        <v>1786.1999999999998</v>
      </c>
      <c r="E76" s="4">
        <v>0.05</v>
      </c>
    </row>
    <row r="77" spans="1:5" ht="76.5" x14ac:dyDescent="0.25">
      <c r="A77" s="3" t="s">
        <v>193</v>
      </c>
      <c r="B77" s="3" t="s">
        <v>168</v>
      </c>
      <c r="C77" s="3"/>
      <c r="D77" s="8">
        <f t="shared" si="1"/>
        <v>38224.680000000008</v>
      </c>
      <c r="E77" s="4">
        <f>SUM(E78:E81)</f>
        <v>1.07</v>
      </c>
    </row>
    <row r="78" spans="1:5" x14ac:dyDescent="0.25">
      <c r="A78" s="3" t="s">
        <v>194</v>
      </c>
      <c r="B78" s="3" t="s">
        <v>139</v>
      </c>
      <c r="C78" s="3" t="s">
        <v>127</v>
      </c>
      <c r="D78" s="8">
        <f t="shared" si="1"/>
        <v>3215.16</v>
      </c>
      <c r="E78" s="4">
        <v>0.09</v>
      </c>
    </row>
    <row r="79" spans="1:5" x14ac:dyDescent="0.25">
      <c r="A79" s="3" t="s">
        <v>208</v>
      </c>
      <c r="B79" s="3" t="s">
        <v>174</v>
      </c>
      <c r="C79" s="3" t="s">
        <v>121</v>
      </c>
      <c r="D79" s="8">
        <f t="shared" si="1"/>
        <v>17862</v>
      </c>
      <c r="E79" s="4">
        <v>0.5</v>
      </c>
    </row>
    <row r="80" spans="1:5" ht="51" x14ac:dyDescent="0.25">
      <c r="A80" s="3" t="s">
        <v>209</v>
      </c>
      <c r="B80" s="26" t="s">
        <v>200</v>
      </c>
      <c r="C80" s="23" t="s">
        <v>171</v>
      </c>
      <c r="D80" s="8">
        <f t="shared" si="1"/>
        <v>16075.800000000001</v>
      </c>
      <c r="E80" s="4">
        <v>0.45</v>
      </c>
    </row>
    <row r="81" spans="1:5" x14ac:dyDescent="0.25">
      <c r="A81" s="3" t="s">
        <v>219</v>
      </c>
      <c r="B81" s="27" t="s">
        <v>170</v>
      </c>
      <c r="C81" s="23" t="s">
        <v>133</v>
      </c>
      <c r="D81" s="8">
        <f t="shared" si="1"/>
        <v>1071.72</v>
      </c>
      <c r="E81" s="4">
        <v>0.03</v>
      </c>
    </row>
    <row r="82" spans="1:5" ht="76.5" x14ac:dyDescent="0.25">
      <c r="A82" s="3" t="s">
        <v>195</v>
      </c>
      <c r="B82" s="7" t="s">
        <v>134</v>
      </c>
      <c r="C82" s="7"/>
      <c r="D82" s="8">
        <f t="shared" si="1"/>
        <v>357.24</v>
      </c>
      <c r="E82" s="15">
        <v>0.01</v>
      </c>
    </row>
    <row r="83" spans="1:5" ht="76.5" x14ac:dyDescent="0.25">
      <c r="A83" s="10" t="s">
        <v>196</v>
      </c>
      <c r="B83" s="3" t="s">
        <v>134</v>
      </c>
      <c r="C83" s="3" t="s">
        <v>135</v>
      </c>
      <c r="D83" s="8">
        <f t="shared" si="1"/>
        <v>357.24</v>
      </c>
      <c r="E83" s="4">
        <v>0.01</v>
      </c>
    </row>
    <row r="84" spans="1:5" ht="51" x14ac:dyDescent="0.25">
      <c r="A84" s="3" t="s">
        <v>129</v>
      </c>
      <c r="B84" s="7" t="s">
        <v>136</v>
      </c>
      <c r="C84" s="7"/>
      <c r="D84" s="8">
        <f t="shared" si="1"/>
        <v>7144.7999999999993</v>
      </c>
      <c r="E84" s="15">
        <f>SUM(E85)</f>
        <v>0.2</v>
      </c>
    </row>
    <row r="85" spans="1:5" ht="51" x14ac:dyDescent="0.25">
      <c r="A85" s="19" t="s">
        <v>210</v>
      </c>
      <c r="B85" s="3" t="s">
        <v>136</v>
      </c>
      <c r="C85" s="3" t="s">
        <v>173</v>
      </c>
      <c r="D85" s="8">
        <f t="shared" si="1"/>
        <v>7144.7999999999993</v>
      </c>
      <c r="E85" s="15">
        <v>0.2</v>
      </c>
    </row>
    <row r="86" spans="1:5" x14ac:dyDescent="0.25">
      <c r="A86" s="10"/>
      <c r="B86" s="16" t="s">
        <v>137</v>
      </c>
      <c r="C86" s="3"/>
      <c r="D86" s="8">
        <f t="shared" si="1"/>
        <v>410826</v>
      </c>
      <c r="E86" s="2">
        <f>E84+E82+E77+E72+E65+E60+E58+E55+E51+E49+E45+E40+E36+E29+E25+E21+E11+E17</f>
        <v>11.5</v>
      </c>
    </row>
  </sheetData>
  <mergeCells count="11">
    <mergeCell ref="A71:D71"/>
    <mergeCell ref="A5:E5"/>
    <mergeCell ref="A6:E6"/>
    <mergeCell ref="A7:E7"/>
    <mergeCell ref="A8:E8"/>
    <mergeCell ref="A10:E10"/>
    <mergeCell ref="C1:E1"/>
    <mergeCell ref="C2:E2"/>
    <mergeCell ref="C3:E3"/>
    <mergeCell ref="C4:E4"/>
    <mergeCell ref="A54:D5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33" customHeight="1" x14ac:dyDescent="0.25">
      <c r="A8" s="51" t="s">
        <v>237</v>
      </c>
      <c r="B8" s="52"/>
      <c r="C8" s="52"/>
      <c r="D8" s="52"/>
      <c r="E8" s="52"/>
    </row>
    <row r="9" spans="1:5" ht="38.25" x14ac:dyDescent="0.25">
      <c r="A9" s="28" t="s">
        <v>3</v>
      </c>
      <c r="B9" s="28" t="s">
        <v>4</v>
      </c>
      <c r="C9" s="28" t="s">
        <v>5</v>
      </c>
      <c r="D9" s="28" t="s">
        <v>6</v>
      </c>
      <c r="E9" s="28" t="s">
        <v>7</v>
      </c>
    </row>
    <row r="10" spans="1:5" ht="26.25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E11*1888.3*12</f>
        <v>12009.588</v>
      </c>
      <c r="E11" s="9">
        <f>SUM(E12:E16)</f>
        <v>0.53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E12*1888.3*12</f>
        <v>453.19200000000001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453.19200000000001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453.19200000000001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679.7879999999999</v>
      </c>
      <c r="E15" s="4">
        <v>0.03</v>
      </c>
    </row>
    <row r="16" spans="1:5" ht="25.5" x14ac:dyDescent="0.25">
      <c r="A16" s="10" t="s">
        <v>177</v>
      </c>
      <c r="B16" s="3" t="s">
        <v>216</v>
      </c>
      <c r="C16" s="3" t="s">
        <v>13</v>
      </c>
      <c r="D16" s="8">
        <f t="shared" si="0"/>
        <v>9970.2240000000002</v>
      </c>
      <c r="E16" s="4">
        <v>0.44</v>
      </c>
    </row>
    <row r="17" spans="1:5" ht="25.5" x14ac:dyDescent="0.25">
      <c r="A17" s="3" t="s">
        <v>22</v>
      </c>
      <c r="B17" s="7" t="s">
        <v>31</v>
      </c>
      <c r="C17" s="7"/>
      <c r="D17" s="8">
        <f t="shared" si="0"/>
        <v>1359.5759999999998</v>
      </c>
      <c r="E17" s="9">
        <f>SUM(E18:E20)</f>
        <v>0.06</v>
      </c>
    </row>
    <row r="18" spans="1:5" ht="76.5" x14ac:dyDescent="0.25">
      <c r="A18" s="10" t="s">
        <v>24</v>
      </c>
      <c r="B18" s="3" t="s">
        <v>33</v>
      </c>
      <c r="C18" s="3" t="s">
        <v>13</v>
      </c>
      <c r="D18" s="8">
        <f t="shared" si="0"/>
        <v>453.19200000000001</v>
      </c>
      <c r="E18" s="4">
        <v>0.02</v>
      </c>
    </row>
    <row r="19" spans="1:5" ht="51" x14ac:dyDescent="0.25">
      <c r="A19" s="10" t="s">
        <v>26</v>
      </c>
      <c r="B19" s="3" t="s">
        <v>35</v>
      </c>
      <c r="C19" s="3" t="s">
        <v>13</v>
      </c>
      <c r="D19" s="8">
        <f t="shared" si="0"/>
        <v>453.19200000000001</v>
      </c>
      <c r="E19" s="4">
        <v>0.02</v>
      </c>
    </row>
    <row r="20" spans="1:5" ht="51" x14ac:dyDescent="0.25">
      <c r="A20" s="10" t="s">
        <v>28</v>
      </c>
      <c r="B20" s="3" t="s">
        <v>37</v>
      </c>
      <c r="C20" s="3" t="s">
        <v>21</v>
      </c>
      <c r="D20" s="8">
        <f t="shared" si="0"/>
        <v>453.19200000000001</v>
      </c>
      <c r="E20" s="4">
        <v>0.02</v>
      </c>
    </row>
    <row r="21" spans="1:5" ht="25.5" x14ac:dyDescent="0.25">
      <c r="A21" s="3" t="s">
        <v>30</v>
      </c>
      <c r="B21" s="7" t="s">
        <v>164</v>
      </c>
      <c r="C21" s="7"/>
      <c r="D21" s="8">
        <f t="shared" si="0"/>
        <v>679.7879999999999</v>
      </c>
      <c r="E21" s="9">
        <f>SUM(E22:E24)</f>
        <v>0.03</v>
      </c>
    </row>
    <row r="22" spans="1:5" ht="38.25" x14ac:dyDescent="0.25">
      <c r="A22" s="10" t="s">
        <v>32</v>
      </c>
      <c r="B22" s="3" t="s">
        <v>40</v>
      </c>
      <c r="C22" s="3" t="s">
        <v>13</v>
      </c>
      <c r="D22" s="8">
        <f t="shared" si="0"/>
        <v>226.596</v>
      </c>
      <c r="E22" s="4">
        <v>0.01</v>
      </c>
    </row>
    <row r="23" spans="1:5" ht="63.75" x14ac:dyDescent="0.25">
      <c r="A23" s="10" t="s">
        <v>34</v>
      </c>
      <c r="B23" s="3" t="s">
        <v>42</v>
      </c>
      <c r="C23" s="3" t="s">
        <v>13</v>
      </c>
      <c r="D23" s="8">
        <f t="shared" si="0"/>
        <v>226.596</v>
      </c>
      <c r="E23" s="4">
        <v>0.01</v>
      </c>
    </row>
    <row r="24" spans="1:5" ht="38.25" x14ac:dyDescent="0.25">
      <c r="A24" s="10" t="s">
        <v>36</v>
      </c>
      <c r="B24" s="3" t="s">
        <v>44</v>
      </c>
      <c r="C24" s="3" t="s">
        <v>21</v>
      </c>
      <c r="D24" s="8">
        <f t="shared" si="0"/>
        <v>226.596</v>
      </c>
      <c r="E24" s="4">
        <v>0.01</v>
      </c>
    </row>
    <row r="25" spans="1:5" ht="25.5" x14ac:dyDescent="0.25">
      <c r="A25" s="3" t="s">
        <v>38</v>
      </c>
      <c r="B25" s="7" t="s">
        <v>46</v>
      </c>
      <c r="C25" s="7"/>
      <c r="D25" s="8">
        <f t="shared" si="0"/>
        <v>48264.947999999997</v>
      </c>
      <c r="E25" s="11">
        <f>SUM(E26:E31)</f>
        <v>2.13</v>
      </c>
    </row>
    <row r="26" spans="1:5" x14ac:dyDescent="0.25">
      <c r="A26" s="12" t="s">
        <v>39</v>
      </c>
      <c r="B26" s="13" t="s">
        <v>48</v>
      </c>
      <c r="C26" s="3" t="s">
        <v>49</v>
      </c>
      <c r="D26" s="8">
        <f t="shared" si="0"/>
        <v>1132.98</v>
      </c>
      <c r="E26" s="14">
        <v>0.05</v>
      </c>
    </row>
    <row r="27" spans="1:5" ht="25.5" x14ac:dyDescent="0.25">
      <c r="A27" s="10" t="s">
        <v>41</v>
      </c>
      <c r="B27" s="3" t="s">
        <v>180</v>
      </c>
      <c r="C27" s="3" t="s">
        <v>49</v>
      </c>
      <c r="D27" s="8">
        <f t="shared" si="0"/>
        <v>906.38400000000001</v>
      </c>
      <c r="E27" s="14">
        <v>0.04</v>
      </c>
    </row>
    <row r="28" spans="1:5" ht="51" x14ac:dyDescent="0.25">
      <c r="A28" s="10" t="s">
        <v>175</v>
      </c>
      <c r="B28" s="3" t="s">
        <v>52</v>
      </c>
      <c r="C28" s="3" t="s">
        <v>18</v>
      </c>
      <c r="D28" s="8">
        <f t="shared" si="0"/>
        <v>679.7879999999999</v>
      </c>
      <c r="E28" s="2">
        <v>0.03</v>
      </c>
    </row>
    <row r="29" spans="1:5" ht="38.25" x14ac:dyDescent="0.25">
      <c r="A29" s="10" t="s">
        <v>43</v>
      </c>
      <c r="B29" s="3" t="s">
        <v>54</v>
      </c>
      <c r="C29" s="3" t="s">
        <v>18</v>
      </c>
      <c r="D29" s="8">
        <f t="shared" si="0"/>
        <v>453.19200000000001</v>
      </c>
      <c r="E29" s="2">
        <v>0.02</v>
      </c>
    </row>
    <row r="30" spans="1:5" ht="25.5" x14ac:dyDescent="0.25">
      <c r="A30" s="10" t="s">
        <v>183</v>
      </c>
      <c r="B30" s="3" t="s">
        <v>56</v>
      </c>
      <c r="C30" s="3" t="s">
        <v>57</v>
      </c>
      <c r="D30" s="8">
        <f t="shared" si="0"/>
        <v>2265.96</v>
      </c>
      <c r="E30" s="2">
        <v>0.1</v>
      </c>
    </row>
    <row r="31" spans="1:5" ht="38.25" x14ac:dyDescent="0.25">
      <c r="A31" s="10" t="s">
        <v>184</v>
      </c>
      <c r="B31" s="3" t="s">
        <v>142</v>
      </c>
      <c r="C31" s="3" t="s">
        <v>21</v>
      </c>
      <c r="D31" s="8">
        <f t="shared" si="0"/>
        <v>42826.644</v>
      </c>
      <c r="E31" s="2">
        <v>1.89</v>
      </c>
    </row>
    <row r="32" spans="1:5" ht="25.5" x14ac:dyDescent="0.25">
      <c r="A32" s="3" t="s">
        <v>45</v>
      </c>
      <c r="B32" s="7" t="s">
        <v>59</v>
      </c>
      <c r="C32" s="7"/>
      <c r="D32" s="8">
        <f t="shared" si="0"/>
        <v>2945.748</v>
      </c>
      <c r="E32" s="15">
        <f>SUM(E33:E35)</f>
        <v>0.13</v>
      </c>
    </row>
    <row r="33" spans="1:5" ht="25.5" x14ac:dyDescent="0.25">
      <c r="A33" s="10" t="s">
        <v>47</v>
      </c>
      <c r="B33" s="3" t="s">
        <v>61</v>
      </c>
      <c r="C33" s="3" t="s">
        <v>13</v>
      </c>
      <c r="D33" s="8">
        <f t="shared" si="0"/>
        <v>2492.556</v>
      </c>
      <c r="E33" s="4">
        <v>0.11</v>
      </c>
    </row>
    <row r="34" spans="1:5" ht="51" x14ac:dyDescent="0.25">
      <c r="A34" s="10" t="s">
        <v>50</v>
      </c>
      <c r="B34" s="3" t="s">
        <v>63</v>
      </c>
      <c r="C34" s="3" t="s">
        <v>13</v>
      </c>
      <c r="D34" s="8">
        <f t="shared" si="0"/>
        <v>226.596</v>
      </c>
      <c r="E34" s="4">
        <v>0.01</v>
      </c>
    </row>
    <row r="35" spans="1:5" ht="25.5" x14ac:dyDescent="0.25">
      <c r="A35" s="10" t="s">
        <v>51</v>
      </c>
      <c r="B35" s="3" t="s">
        <v>65</v>
      </c>
      <c r="C35" s="3" t="s">
        <v>21</v>
      </c>
      <c r="D35" s="8">
        <f t="shared" si="0"/>
        <v>226.596</v>
      </c>
      <c r="E35" s="4">
        <v>0.01</v>
      </c>
    </row>
    <row r="36" spans="1:5" ht="25.5" x14ac:dyDescent="0.25">
      <c r="A36" s="3" t="s">
        <v>58</v>
      </c>
      <c r="B36" s="7" t="s">
        <v>67</v>
      </c>
      <c r="C36" s="7"/>
      <c r="D36" s="8">
        <f t="shared" si="0"/>
        <v>16314.912</v>
      </c>
      <c r="E36" s="15">
        <f>SUM(E37:E40)</f>
        <v>0.72000000000000008</v>
      </c>
    </row>
    <row r="37" spans="1:5" ht="25.5" x14ac:dyDescent="0.25">
      <c r="A37" s="3" t="s">
        <v>60</v>
      </c>
      <c r="B37" s="3" t="s">
        <v>69</v>
      </c>
      <c r="C37" s="3" t="s">
        <v>13</v>
      </c>
      <c r="D37" s="8">
        <f t="shared" si="0"/>
        <v>453.19200000000001</v>
      </c>
      <c r="E37" s="15">
        <v>0.02</v>
      </c>
    </row>
    <row r="38" spans="1:5" ht="25.5" x14ac:dyDescent="0.25">
      <c r="A38" s="3" t="s">
        <v>62</v>
      </c>
      <c r="B38" s="3" t="s">
        <v>241</v>
      </c>
      <c r="C38" s="3" t="s">
        <v>72</v>
      </c>
      <c r="D38" s="8">
        <f t="shared" si="0"/>
        <v>14728.74</v>
      </c>
      <c r="E38" s="15">
        <v>0.65</v>
      </c>
    </row>
    <row r="39" spans="1:5" ht="38.25" x14ac:dyDescent="0.25">
      <c r="A39" s="3" t="s">
        <v>64</v>
      </c>
      <c r="B39" s="3" t="s">
        <v>74</v>
      </c>
      <c r="C39" s="3" t="s">
        <v>13</v>
      </c>
      <c r="D39" s="8">
        <f t="shared" si="0"/>
        <v>453.19200000000001</v>
      </c>
      <c r="E39" s="15">
        <v>0.02</v>
      </c>
    </row>
    <row r="40" spans="1:5" ht="38.25" x14ac:dyDescent="0.25">
      <c r="A40" s="3" t="s">
        <v>185</v>
      </c>
      <c r="B40" s="3" t="s">
        <v>75</v>
      </c>
      <c r="C40" s="3" t="s">
        <v>21</v>
      </c>
      <c r="D40" s="8">
        <f t="shared" si="0"/>
        <v>679.7879999999999</v>
      </c>
      <c r="E40" s="15">
        <v>0.03</v>
      </c>
    </row>
    <row r="41" spans="1:5" ht="25.5" x14ac:dyDescent="0.25">
      <c r="A41" s="3" t="s">
        <v>66</v>
      </c>
      <c r="B41" s="7" t="s">
        <v>77</v>
      </c>
      <c r="C41" s="7"/>
      <c r="D41" s="8">
        <f t="shared" si="0"/>
        <v>679.7879999999999</v>
      </c>
      <c r="E41" s="15">
        <f>SUM(E42:E44)</f>
        <v>0.03</v>
      </c>
    </row>
    <row r="42" spans="1:5" ht="63.75" x14ac:dyDescent="0.25">
      <c r="A42" s="10" t="s">
        <v>68</v>
      </c>
      <c r="B42" s="3" t="s">
        <v>79</v>
      </c>
      <c r="C42" s="3" t="s">
        <v>13</v>
      </c>
      <c r="D42" s="8">
        <f t="shared" si="0"/>
        <v>226.596</v>
      </c>
      <c r="E42" s="4">
        <v>0.01</v>
      </c>
    </row>
    <row r="43" spans="1:5" x14ac:dyDescent="0.25">
      <c r="A43" s="10" t="s">
        <v>176</v>
      </c>
      <c r="B43" s="3" t="s">
        <v>81</v>
      </c>
      <c r="C43" s="3" t="s">
        <v>13</v>
      </c>
      <c r="D43" s="8">
        <f t="shared" si="0"/>
        <v>226.596</v>
      </c>
      <c r="E43" s="4">
        <v>0.01</v>
      </c>
    </row>
    <row r="44" spans="1:5" ht="38.25" x14ac:dyDescent="0.25">
      <c r="A44" s="10" t="s">
        <v>70</v>
      </c>
      <c r="B44" s="3" t="s">
        <v>83</v>
      </c>
      <c r="C44" s="3" t="s">
        <v>21</v>
      </c>
      <c r="D44" s="8">
        <f t="shared" si="0"/>
        <v>226.596</v>
      </c>
      <c r="E44" s="4">
        <v>0.01</v>
      </c>
    </row>
    <row r="45" spans="1:5" ht="76.5" x14ac:dyDescent="0.25">
      <c r="A45" s="10" t="s">
        <v>76</v>
      </c>
      <c r="B45" s="7" t="s">
        <v>85</v>
      </c>
      <c r="C45" s="3"/>
      <c r="D45" s="8">
        <f t="shared" si="0"/>
        <v>23792.58</v>
      </c>
      <c r="E45" s="4">
        <f>E46</f>
        <v>1.05</v>
      </c>
    </row>
    <row r="46" spans="1:5" ht="38.25" x14ac:dyDescent="0.25">
      <c r="A46" s="10" t="s">
        <v>78</v>
      </c>
      <c r="B46" s="3" t="s">
        <v>197</v>
      </c>
      <c r="C46" s="3" t="s">
        <v>13</v>
      </c>
      <c r="D46" s="8">
        <f t="shared" si="0"/>
        <v>23792.58</v>
      </c>
      <c r="E46" s="4">
        <v>1.05</v>
      </c>
    </row>
    <row r="47" spans="1:5" ht="38.25" x14ac:dyDescent="0.25">
      <c r="A47" s="3" t="s">
        <v>84</v>
      </c>
      <c r="B47" s="7" t="s">
        <v>88</v>
      </c>
      <c r="C47" s="7"/>
      <c r="D47" s="8">
        <f t="shared" si="0"/>
        <v>5211.7079999999996</v>
      </c>
      <c r="E47" s="9">
        <f>SUM(E48:E49)</f>
        <v>0.22999999999999998</v>
      </c>
    </row>
    <row r="48" spans="1:5" ht="63.75" x14ac:dyDescent="0.25">
      <c r="A48" s="10" t="s">
        <v>86</v>
      </c>
      <c r="B48" s="3" t="s">
        <v>90</v>
      </c>
      <c r="C48" s="3" t="s">
        <v>13</v>
      </c>
      <c r="D48" s="8">
        <f t="shared" si="0"/>
        <v>1132.98</v>
      </c>
      <c r="E48" s="4">
        <v>0.05</v>
      </c>
    </row>
    <row r="49" spans="1:5" ht="51" x14ac:dyDescent="0.25">
      <c r="A49" s="10" t="s">
        <v>186</v>
      </c>
      <c r="B49" s="3" t="s">
        <v>92</v>
      </c>
      <c r="C49" s="3" t="s">
        <v>93</v>
      </c>
      <c r="D49" s="8">
        <f t="shared" si="0"/>
        <v>4078.7280000000001</v>
      </c>
      <c r="E49" s="4">
        <v>0.18</v>
      </c>
    </row>
    <row r="50" spans="1:5" x14ac:dyDescent="0.25">
      <c r="A50" s="42" t="s">
        <v>94</v>
      </c>
      <c r="B50" s="43"/>
      <c r="C50" s="43"/>
      <c r="D50" s="47"/>
      <c r="E50" s="3"/>
    </row>
    <row r="51" spans="1:5" ht="25.5" x14ac:dyDescent="0.25">
      <c r="A51" s="3" t="s">
        <v>87</v>
      </c>
      <c r="B51" s="7" t="s">
        <v>96</v>
      </c>
      <c r="C51" s="7"/>
      <c r="D51" s="8">
        <f t="shared" si="0"/>
        <v>7251.0720000000001</v>
      </c>
      <c r="E51" s="9">
        <f>SUM(E52:E53)</f>
        <v>0.32</v>
      </c>
    </row>
    <row r="52" spans="1:5" ht="38.25" x14ac:dyDescent="0.25">
      <c r="A52" s="10" t="s">
        <v>89</v>
      </c>
      <c r="B52" s="3" t="s">
        <v>98</v>
      </c>
      <c r="C52" s="3" t="s">
        <v>13</v>
      </c>
      <c r="D52" s="8">
        <f t="shared" si="0"/>
        <v>7024.4759999999987</v>
      </c>
      <c r="E52" s="4">
        <v>0.31</v>
      </c>
    </row>
    <row r="53" spans="1:5" ht="25.5" x14ac:dyDescent="0.25">
      <c r="A53" s="10" t="s">
        <v>91</v>
      </c>
      <c r="B53" s="3" t="s">
        <v>65</v>
      </c>
      <c r="C53" s="3" t="s">
        <v>21</v>
      </c>
      <c r="D53" s="8">
        <f t="shared" si="0"/>
        <v>226.596</v>
      </c>
      <c r="E53" s="4">
        <v>0.01</v>
      </c>
    </row>
    <row r="54" spans="1:5" ht="51" x14ac:dyDescent="0.25">
      <c r="A54" s="3" t="s">
        <v>95</v>
      </c>
      <c r="B54" s="7" t="s">
        <v>101</v>
      </c>
      <c r="C54" s="7"/>
      <c r="D54" s="8">
        <f t="shared" si="0"/>
        <v>5438.3039999999992</v>
      </c>
      <c r="E54" s="9">
        <f>SUM(E55:E55)</f>
        <v>0.24</v>
      </c>
    </row>
    <row r="55" spans="1:5" ht="25.5" x14ac:dyDescent="0.25">
      <c r="A55" s="10" t="s">
        <v>97</v>
      </c>
      <c r="B55" s="3" t="s">
        <v>102</v>
      </c>
      <c r="C55" s="3" t="s">
        <v>57</v>
      </c>
      <c r="D55" s="8">
        <f t="shared" si="0"/>
        <v>5438.3039999999992</v>
      </c>
      <c r="E55" s="4">
        <v>0.24</v>
      </c>
    </row>
    <row r="56" spans="1:5" ht="38.25" x14ac:dyDescent="0.25">
      <c r="A56" s="3" t="s">
        <v>100</v>
      </c>
      <c r="B56" s="7" t="s">
        <v>104</v>
      </c>
      <c r="C56" s="7"/>
      <c r="D56" s="8">
        <f t="shared" si="0"/>
        <v>72510.720000000001</v>
      </c>
      <c r="E56" s="9">
        <f>SUM(E57:E60)</f>
        <v>3.2</v>
      </c>
    </row>
    <row r="57" spans="1:5" ht="51" x14ac:dyDescent="0.25">
      <c r="A57" s="10" t="s">
        <v>187</v>
      </c>
      <c r="B57" s="22" t="s">
        <v>198</v>
      </c>
      <c r="C57" s="3" t="s">
        <v>13</v>
      </c>
      <c r="D57" s="8">
        <f t="shared" si="0"/>
        <v>15408.528000000002</v>
      </c>
      <c r="E57" s="4">
        <v>0.68</v>
      </c>
    </row>
    <row r="58" spans="1:5" ht="51" x14ac:dyDescent="0.25">
      <c r="A58" s="10" t="s">
        <v>188</v>
      </c>
      <c r="B58" s="3" t="s">
        <v>108</v>
      </c>
      <c r="C58" s="3" t="s">
        <v>72</v>
      </c>
      <c r="D58" s="8">
        <f t="shared" si="0"/>
        <v>12236.184000000001</v>
      </c>
      <c r="E58" s="4">
        <v>0.54</v>
      </c>
    </row>
    <row r="59" spans="1:5" ht="38.25" x14ac:dyDescent="0.25">
      <c r="A59" s="10" t="s">
        <v>189</v>
      </c>
      <c r="B59" s="3" t="s">
        <v>110</v>
      </c>
      <c r="C59" s="3" t="s">
        <v>106</v>
      </c>
      <c r="D59" s="8">
        <f t="shared" si="0"/>
        <v>22659.599999999999</v>
      </c>
      <c r="E59" s="4">
        <v>1</v>
      </c>
    </row>
    <row r="60" spans="1:5" ht="38.25" x14ac:dyDescent="0.25">
      <c r="A60" s="18" t="s">
        <v>190</v>
      </c>
      <c r="B60" s="3" t="s">
        <v>112</v>
      </c>
      <c r="C60" s="3" t="s">
        <v>72</v>
      </c>
      <c r="D60" s="8">
        <f t="shared" si="0"/>
        <v>22206.407999999999</v>
      </c>
      <c r="E60" s="4">
        <v>0.98</v>
      </c>
    </row>
    <row r="61" spans="1:5" ht="38.25" x14ac:dyDescent="0.25">
      <c r="A61" s="3" t="s">
        <v>103</v>
      </c>
      <c r="B61" s="7" t="s">
        <v>114</v>
      </c>
      <c r="C61" s="7"/>
      <c r="D61" s="8">
        <f t="shared" si="0"/>
        <v>19260.66</v>
      </c>
      <c r="E61" s="9">
        <f>SUM(E62:E66)</f>
        <v>0.85000000000000009</v>
      </c>
    </row>
    <row r="62" spans="1:5" ht="51" x14ac:dyDescent="0.25">
      <c r="A62" s="10" t="s">
        <v>105</v>
      </c>
      <c r="B62" s="3" t="s">
        <v>116</v>
      </c>
      <c r="C62" s="3" t="s">
        <v>13</v>
      </c>
      <c r="D62" s="8">
        <f t="shared" si="0"/>
        <v>2265.96</v>
      </c>
      <c r="E62" s="4">
        <v>0.1</v>
      </c>
    </row>
    <row r="63" spans="1:5" ht="25.5" x14ac:dyDescent="0.25">
      <c r="A63" s="10" t="s">
        <v>191</v>
      </c>
      <c r="B63" s="3" t="s">
        <v>118</v>
      </c>
      <c r="C63" s="3" t="s">
        <v>13</v>
      </c>
      <c r="D63" s="8">
        <f t="shared" si="0"/>
        <v>2265.96</v>
      </c>
      <c r="E63" s="4">
        <v>0.1</v>
      </c>
    </row>
    <row r="64" spans="1:5" ht="51" x14ac:dyDescent="0.25">
      <c r="A64" s="10" t="s">
        <v>192</v>
      </c>
      <c r="B64" s="3" t="s">
        <v>120</v>
      </c>
      <c r="C64" s="3" t="s">
        <v>121</v>
      </c>
      <c r="D64" s="8">
        <f t="shared" si="0"/>
        <v>6797.88</v>
      </c>
      <c r="E64" s="4">
        <v>0.3</v>
      </c>
    </row>
    <row r="65" spans="1:5" ht="25.5" x14ac:dyDescent="0.25">
      <c r="A65" s="10" t="s">
        <v>107</v>
      </c>
      <c r="B65" s="3" t="s">
        <v>140</v>
      </c>
      <c r="C65" s="3" t="s">
        <v>106</v>
      </c>
      <c r="D65" s="8">
        <f t="shared" si="0"/>
        <v>1586.172</v>
      </c>
      <c r="E65" s="4">
        <v>7.0000000000000007E-2</v>
      </c>
    </row>
    <row r="66" spans="1:5" ht="25.5" x14ac:dyDescent="0.25">
      <c r="A66" s="10" t="s">
        <v>109</v>
      </c>
      <c r="B66" s="3" t="s">
        <v>125</v>
      </c>
      <c r="C66" s="3" t="s">
        <v>126</v>
      </c>
      <c r="D66" s="8">
        <f t="shared" si="0"/>
        <v>6344.6880000000001</v>
      </c>
      <c r="E66" s="4">
        <v>0.28000000000000003</v>
      </c>
    </row>
    <row r="67" spans="1:5" x14ac:dyDescent="0.25">
      <c r="A67" s="35" t="s">
        <v>128</v>
      </c>
      <c r="B67" s="36"/>
      <c r="C67" s="36"/>
      <c r="D67" s="37"/>
      <c r="E67" s="4"/>
    </row>
    <row r="68" spans="1:5" ht="102" x14ac:dyDescent="0.25">
      <c r="A68" s="5" t="s">
        <v>145</v>
      </c>
      <c r="B68" s="3" t="s">
        <v>217</v>
      </c>
      <c r="C68" s="3"/>
      <c r="D68" s="8">
        <f t="shared" si="0"/>
        <v>14728.74</v>
      </c>
      <c r="E68" s="4">
        <f>SUM(E69:E72)</f>
        <v>0.65</v>
      </c>
    </row>
    <row r="69" spans="1:5" ht="51" x14ac:dyDescent="0.25">
      <c r="A69" s="3" t="s">
        <v>147</v>
      </c>
      <c r="B69" s="26" t="s">
        <v>199</v>
      </c>
      <c r="C69" s="23" t="s">
        <v>171</v>
      </c>
      <c r="D69" s="8">
        <f t="shared" si="0"/>
        <v>6797.88</v>
      </c>
      <c r="E69" s="4">
        <v>0.3</v>
      </c>
    </row>
    <row r="70" spans="1:5" ht="51" x14ac:dyDescent="0.25">
      <c r="A70" s="3" t="s">
        <v>149</v>
      </c>
      <c r="B70" s="27" t="s">
        <v>169</v>
      </c>
      <c r="C70" s="23" t="s">
        <v>171</v>
      </c>
      <c r="D70" s="8">
        <f t="shared" si="0"/>
        <v>4531.92</v>
      </c>
      <c r="E70" s="4">
        <v>0.2</v>
      </c>
    </row>
    <row r="71" spans="1:5" x14ac:dyDescent="0.25">
      <c r="A71" s="3" t="s">
        <v>152</v>
      </c>
      <c r="B71" s="27" t="s">
        <v>170</v>
      </c>
      <c r="C71" s="26" t="s">
        <v>133</v>
      </c>
      <c r="D71" s="8">
        <f t="shared" si="0"/>
        <v>679.7879999999999</v>
      </c>
      <c r="E71" s="4">
        <v>0.03</v>
      </c>
    </row>
    <row r="72" spans="1:5" ht="51" x14ac:dyDescent="0.25">
      <c r="A72" s="3" t="s">
        <v>154</v>
      </c>
      <c r="B72" s="21" t="s">
        <v>200</v>
      </c>
      <c r="C72" s="23" t="s">
        <v>171</v>
      </c>
      <c r="D72" s="8">
        <f t="shared" si="0"/>
        <v>2719.1519999999996</v>
      </c>
      <c r="E72" s="4">
        <v>0.12</v>
      </c>
    </row>
    <row r="73" spans="1:5" ht="76.5" x14ac:dyDescent="0.25">
      <c r="A73" s="3" t="s">
        <v>113</v>
      </c>
      <c r="B73" s="3" t="s">
        <v>168</v>
      </c>
      <c r="C73" s="3"/>
      <c r="D73" s="8">
        <f t="shared" si="0"/>
        <v>25378.751999999997</v>
      </c>
      <c r="E73" s="4">
        <f>SUM(E74:E77)</f>
        <v>1.1199999999999999</v>
      </c>
    </row>
    <row r="74" spans="1:5" x14ac:dyDescent="0.25">
      <c r="A74" s="3" t="s">
        <v>115</v>
      </c>
      <c r="B74" s="3" t="s">
        <v>139</v>
      </c>
      <c r="C74" s="3" t="s">
        <v>127</v>
      </c>
      <c r="D74" s="8">
        <f t="shared" si="0"/>
        <v>2039.364</v>
      </c>
      <c r="E74" s="4">
        <v>0.09</v>
      </c>
    </row>
    <row r="75" spans="1:5" x14ac:dyDescent="0.25">
      <c r="A75" s="3" t="s">
        <v>117</v>
      </c>
      <c r="B75" s="3" t="s">
        <v>174</v>
      </c>
      <c r="C75" s="3" t="s">
        <v>121</v>
      </c>
      <c r="D75" s="8">
        <f t="shared" si="0"/>
        <v>11329.8</v>
      </c>
      <c r="E75" s="4">
        <v>0.5</v>
      </c>
    </row>
    <row r="76" spans="1:5" ht="51" x14ac:dyDescent="0.25">
      <c r="A76" s="3" t="s">
        <v>119</v>
      </c>
      <c r="B76" s="26" t="s">
        <v>200</v>
      </c>
      <c r="C76" s="23" t="s">
        <v>171</v>
      </c>
      <c r="D76" s="8">
        <f t="shared" ref="D76:D82" si="1">E76*1888.3*12</f>
        <v>11329.8</v>
      </c>
      <c r="E76" s="4">
        <v>0.5</v>
      </c>
    </row>
    <row r="77" spans="1:5" x14ac:dyDescent="0.25">
      <c r="A77" s="3" t="s">
        <v>122</v>
      </c>
      <c r="B77" s="27" t="s">
        <v>170</v>
      </c>
      <c r="C77" s="23" t="s">
        <v>133</v>
      </c>
      <c r="D77" s="8">
        <f t="shared" si="1"/>
        <v>679.7879999999999</v>
      </c>
      <c r="E77" s="4">
        <v>0.03</v>
      </c>
    </row>
    <row r="78" spans="1:5" ht="76.5" x14ac:dyDescent="0.25">
      <c r="A78" s="3" t="s">
        <v>193</v>
      </c>
      <c r="B78" s="7" t="s">
        <v>134</v>
      </c>
      <c r="C78" s="7"/>
      <c r="D78" s="8">
        <f t="shared" si="1"/>
        <v>226.596</v>
      </c>
      <c r="E78" s="15">
        <v>0.01</v>
      </c>
    </row>
    <row r="79" spans="1:5" ht="76.5" x14ac:dyDescent="0.25">
      <c r="A79" s="10" t="s">
        <v>194</v>
      </c>
      <c r="B79" s="3" t="s">
        <v>134</v>
      </c>
      <c r="C79" s="3" t="s">
        <v>135</v>
      </c>
      <c r="D79" s="8">
        <f t="shared" si="1"/>
        <v>226.596</v>
      </c>
      <c r="E79" s="4">
        <v>0.01</v>
      </c>
    </row>
    <row r="80" spans="1:5" ht="51" x14ac:dyDescent="0.25">
      <c r="A80" s="3" t="s">
        <v>195</v>
      </c>
      <c r="B80" s="7" t="s">
        <v>136</v>
      </c>
      <c r="C80" s="7"/>
      <c r="D80" s="8">
        <f t="shared" si="1"/>
        <v>4531.92</v>
      </c>
      <c r="E80" s="15">
        <f>SUM(E81)</f>
        <v>0.2</v>
      </c>
    </row>
    <row r="81" spans="1:5" ht="51" x14ac:dyDescent="0.25">
      <c r="A81" s="19" t="s">
        <v>196</v>
      </c>
      <c r="B81" s="3" t="s">
        <v>136</v>
      </c>
      <c r="C81" s="3" t="s">
        <v>173</v>
      </c>
      <c r="D81" s="8">
        <f t="shared" si="1"/>
        <v>4531.92</v>
      </c>
      <c r="E81" s="15">
        <v>0.2</v>
      </c>
    </row>
    <row r="82" spans="1:5" x14ac:dyDescent="0.25">
      <c r="A82" s="10"/>
      <c r="B82" s="16" t="s">
        <v>137</v>
      </c>
      <c r="C82" s="3"/>
      <c r="D82" s="8">
        <f t="shared" si="1"/>
        <v>260585.40000000005</v>
      </c>
      <c r="E82" s="2">
        <f>E80+E78+E73+E68+E61+E56+E54+E51+E47+E45+E41+E36+E32+E25+E21+E17+E11</f>
        <v>11.500000000000002</v>
      </c>
    </row>
  </sheetData>
  <mergeCells count="11">
    <mergeCell ref="C1:E1"/>
    <mergeCell ref="C2:E2"/>
    <mergeCell ref="C3:E3"/>
    <mergeCell ref="C4:E4"/>
    <mergeCell ref="A67:D67"/>
    <mergeCell ref="A5:E5"/>
    <mergeCell ref="A6:E6"/>
    <mergeCell ref="A7:E7"/>
    <mergeCell ref="A8:E8"/>
    <mergeCell ref="A10:E10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46"/>
      <c r="D4" s="46"/>
      <c r="E4" s="46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74.25" customHeight="1" x14ac:dyDescent="0.25">
      <c r="A8" s="49" t="s">
        <v>251</v>
      </c>
      <c r="B8" s="49"/>
      <c r="C8" s="49"/>
      <c r="D8" s="49"/>
      <c r="E8" s="49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24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E11*11241*12</f>
        <v>13489.199999999999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E12*11241*12</f>
        <v>2697.84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2697.84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2697.84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4046.7599999999993</v>
      </c>
      <c r="E15" s="4">
        <v>0.03</v>
      </c>
    </row>
    <row r="16" spans="1:5" ht="25.5" x14ac:dyDescent="0.25">
      <c r="A16" s="10" t="s">
        <v>177</v>
      </c>
      <c r="B16" s="3" t="s">
        <v>178</v>
      </c>
      <c r="C16" s="3" t="s">
        <v>13</v>
      </c>
      <c r="D16" s="8">
        <f t="shared" si="0"/>
        <v>1348.92</v>
      </c>
      <c r="E16" s="4">
        <v>0.01</v>
      </c>
    </row>
    <row r="17" spans="1:5" x14ac:dyDescent="0.25">
      <c r="A17" s="3" t="s">
        <v>22</v>
      </c>
      <c r="B17" s="7" t="s">
        <v>23</v>
      </c>
      <c r="C17" s="7"/>
      <c r="D17" s="8">
        <f t="shared" si="0"/>
        <v>8093.5199999999986</v>
      </c>
      <c r="E17" s="9">
        <f>SUM(E18:E20)</f>
        <v>0.06</v>
      </c>
    </row>
    <row r="18" spans="1:5" ht="38.25" x14ac:dyDescent="0.25">
      <c r="A18" s="10" t="s">
        <v>24</v>
      </c>
      <c r="B18" s="3" t="s">
        <v>25</v>
      </c>
      <c r="C18" s="3" t="s">
        <v>13</v>
      </c>
      <c r="D18" s="8">
        <f t="shared" si="0"/>
        <v>2697.84</v>
      </c>
      <c r="E18" s="4">
        <v>0.02</v>
      </c>
    </row>
    <row r="19" spans="1:5" ht="63.75" x14ac:dyDescent="0.25">
      <c r="A19" s="10" t="s">
        <v>26</v>
      </c>
      <c r="B19" s="3" t="s">
        <v>27</v>
      </c>
      <c r="C19" s="3" t="s">
        <v>13</v>
      </c>
      <c r="D19" s="8">
        <f t="shared" si="0"/>
        <v>2697.84</v>
      </c>
      <c r="E19" s="4">
        <v>0.02</v>
      </c>
    </row>
    <row r="20" spans="1:5" ht="38.25" x14ac:dyDescent="0.25">
      <c r="A20" s="10" t="s">
        <v>28</v>
      </c>
      <c r="B20" s="3" t="s">
        <v>29</v>
      </c>
      <c r="C20" s="3" t="s">
        <v>13</v>
      </c>
      <c r="D20" s="8">
        <f t="shared" si="0"/>
        <v>2697.84</v>
      </c>
      <c r="E20" s="4">
        <v>0.02</v>
      </c>
    </row>
    <row r="21" spans="1:5" ht="25.5" x14ac:dyDescent="0.25">
      <c r="A21" s="3" t="s">
        <v>30</v>
      </c>
      <c r="B21" s="7" t="s">
        <v>31</v>
      </c>
      <c r="C21" s="7"/>
      <c r="D21" s="8">
        <f t="shared" si="0"/>
        <v>8093.5199999999986</v>
      </c>
      <c r="E21" s="9">
        <f>SUM(E22:E24)</f>
        <v>0.06</v>
      </c>
    </row>
    <row r="22" spans="1:5" ht="76.5" x14ac:dyDescent="0.25">
      <c r="A22" s="10" t="s">
        <v>32</v>
      </c>
      <c r="B22" s="3" t="s">
        <v>33</v>
      </c>
      <c r="C22" s="3" t="s">
        <v>13</v>
      </c>
      <c r="D22" s="8">
        <f t="shared" si="0"/>
        <v>2697.84</v>
      </c>
      <c r="E22" s="4">
        <v>0.02</v>
      </c>
    </row>
    <row r="23" spans="1:5" ht="51" x14ac:dyDescent="0.25">
      <c r="A23" s="10" t="s">
        <v>34</v>
      </c>
      <c r="B23" s="3" t="s">
        <v>35</v>
      </c>
      <c r="C23" s="3" t="s">
        <v>13</v>
      </c>
      <c r="D23" s="8">
        <f t="shared" si="0"/>
        <v>2697.84</v>
      </c>
      <c r="E23" s="4">
        <v>0.02</v>
      </c>
    </row>
    <row r="24" spans="1:5" ht="51" x14ac:dyDescent="0.25">
      <c r="A24" s="10" t="s">
        <v>36</v>
      </c>
      <c r="B24" s="3" t="s">
        <v>37</v>
      </c>
      <c r="C24" s="3" t="s">
        <v>21</v>
      </c>
      <c r="D24" s="8">
        <f t="shared" si="0"/>
        <v>2697.84</v>
      </c>
      <c r="E24" s="4">
        <v>0.02</v>
      </c>
    </row>
    <row r="25" spans="1:5" ht="25.5" x14ac:dyDescent="0.25">
      <c r="A25" s="3" t="s">
        <v>38</v>
      </c>
      <c r="B25" s="7" t="s">
        <v>164</v>
      </c>
      <c r="C25" s="7"/>
      <c r="D25" s="8">
        <f t="shared" si="0"/>
        <v>4046.7599999999993</v>
      </c>
      <c r="E25" s="9">
        <f>SUM(E26:E28)</f>
        <v>0.03</v>
      </c>
    </row>
    <row r="26" spans="1:5" ht="38.25" x14ac:dyDescent="0.25">
      <c r="A26" s="10" t="s">
        <v>39</v>
      </c>
      <c r="B26" s="3" t="s">
        <v>40</v>
      </c>
      <c r="C26" s="3" t="s">
        <v>13</v>
      </c>
      <c r="D26" s="8">
        <f t="shared" si="0"/>
        <v>1348.92</v>
      </c>
      <c r="E26" s="4">
        <v>0.01</v>
      </c>
    </row>
    <row r="27" spans="1:5" ht="63.75" x14ac:dyDescent="0.25">
      <c r="A27" s="10" t="s">
        <v>41</v>
      </c>
      <c r="B27" s="3" t="s">
        <v>42</v>
      </c>
      <c r="C27" s="3" t="s">
        <v>13</v>
      </c>
      <c r="D27" s="8">
        <f t="shared" si="0"/>
        <v>1348.92</v>
      </c>
      <c r="E27" s="4">
        <v>0.01</v>
      </c>
    </row>
    <row r="28" spans="1:5" ht="38.25" x14ac:dyDescent="0.25">
      <c r="A28" s="10" t="s">
        <v>175</v>
      </c>
      <c r="B28" s="3" t="s">
        <v>44</v>
      </c>
      <c r="C28" s="3" t="s">
        <v>21</v>
      </c>
      <c r="D28" s="8">
        <f t="shared" si="0"/>
        <v>1348.92</v>
      </c>
      <c r="E28" s="4">
        <v>0.01</v>
      </c>
    </row>
    <row r="29" spans="1:5" ht="25.5" x14ac:dyDescent="0.25">
      <c r="A29" s="3" t="s">
        <v>45</v>
      </c>
      <c r="B29" s="7" t="s">
        <v>46</v>
      </c>
      <c r="C29" s="7"/>
      <c r="D29" s="8">
        <f t="shared" si="0"/>
        <v>343974.6</v>
      </c>
      <c r="E29" s="11">
        <f>SUM(E30:E35)</f>
        <v>2.5499999999999998</v>
      </c>
    </row>
    <row r="30" spans="1:5" x14ac:dyDescent="0.25">
      <c r="A30" s="12" t="s">
        <v>47</v>
      </c>
      <c r="B30" s="13" t="s">
        <v>48</v>
      </c>
      <c r="C30" s="3" t="s">
        <v>49</v>
      </c>
      <c r="D30" s="8">
        <f t="shared" si="0"/>
        <v>6744.6</v>
      </c>
      <c r="E30" s="14">
        <v>0.05</v>
      </c>
    </row>
    <row r="31" spans="1:5" ht="25.5" x14ac:dyDescent="0.25">
      <c r="A31" s="10" t="s">
        <v>50</v>
      </c>
      <c r="B31" s="3" t="s">
        <v>180</v>
      </c>
      <c r="C31" s="3" t="s">
        <v>49</v>
      </c>
      <c r="D31" s="8">
        <f t="shared" si="0"/>
        <v>5395.68</v>
      </c>
      <c r="E31" s="14">
        <v>0.04</v>
      </c>
    </row>
    <row r="32" spans="1:5" ht="51" x14ac:dyDescent="0.25">
      <c r="A32" s="10" t="s">
        <v>51</v>
      </c>
      <c r="B32" s="3" t="s">
        <v>52</v>
      </c>
      <c r="C32" s="3" t="s">
        <v>18</v>
      </c>
      <c r="D32" s="8">
        <f t="shared" si="0"/>
        <v>4046.7599999999993</v>
      </c>
      <c r="E32" s="2">
        <v>0.03</v>
      </c>
    </row>
    <row r="33" spans="1:5" ht="38.25" x14ac:dyDescent="0.25">
      <c r="A33" s="10" t="s">
        <v>53</v>
      </c>
      <c r="B33" s="3" t="s">
        <v>54</v>
      </c>
      <c r="C33" s="3" t="s">
        <v>18</v>
      </c>
      <c r="D33" s="8">
        <f t="shared" si="0"/>
        <v>2697.84</v>
      </c>
      <c r="E33" s="2">
        <v>0.02</v>
      </c>
    </row>
    <row r="34" spans="1:5" ht="25.5" x14ac:dyDescent="0.25">
      <c r="A34" s="10" t="s">
        <v>55</v>
      </c>
      <c r="B34" s="3" t="s">
        <v>56</v>
      </c>
      <c r="C34" s="3" t="s">
        <v>57</v>
      </c>
      <c r="D34" s="8">
        <f t="shared" si="0"/>
        <v>13489.2</v>
      </c>
      <c r="E34" s="2">
        <v>0.1</v>
      </c>
    </row>
    <row r="35" spans="1:5" ht="38.25" x14ac:dyDescent="0.25">
      <c r="A35" s="10" t="s">
        <v>211</v>
      </c>
      <c r="B35" s="3" t="s">
        <v>143</v>
      </c>
      <c r="C35" s="3" t="s">
        <v>21</v>
      </c>
      <c r="D35" s="8">
        <f t="shared" si="0"/>
        <v>311600.52</v>
      </c>
      <c r="E35" s="2">
        <v>2.31</v>
      </c>
    </row>
    <row r="36" spans="1:5" ht="25.5" x14ac:dyDescent="0.25">
      <c r="A36" s="3" t="s">
        <v>58</v>
      </c>
      <c r="B36" s="7" t="s">
        <v>59</v>
      </c>
      <c r="C36" s="7"/>
      <c r="D36" s="8">
        <f t="shared" si="0"/>
        <v>17535.960000000003</v>
      </c>
      <c r="E36" s="15">
        <f>SUM(E37:E39)</f>
        <v>0.13</v>
      </c>
    </row>
    <row r="37" spans="1:5" ht="25.5" x14ac:dyDescent="0.25">
      <c r="A37" s="10" t="s">
        <v>60</v>
      </c>
      <c r="B37" s="3" t="s">
        <v>61</v>
      </c>
      <c r="C37" s="3" t="s">
        <v>13</v>
      </c>
      <c r="D37" s="8">
        <f t="shared" si="0"/>
        <v>14838.119999999999</v>
      </c>
      <c r="E37" s="4">
        <v>0.11</v>
      </c>
    </row>
    <row r="38" spans="1:5" ht="51" x14ac:dyDescent="0.25">
      <c r="A38" s="10" t="s">
        <v>62</v>
      </c>
      <c r="B38" s="3" t="s">
        <v>63</v>
      </c>
      <c r="C38" s="3" t="s">
        <v>13</v>
      </c>
      <c r="D38" s="8">
        <f t="shared" si="0"/>
        <v>1348.92</v>
      </c>
      <c r="E38" s="4">
        <v>0.01</v>
      </c>
    </row>
    <row r="39" spans="1:5" ht="25.5" x14ac:dyDescent="0.25">
      <c r="A39" s="10" t="s">
        <v>64</v>
      </c>
      <c r="B39" s="3" t="s">
        <v>65</v>
      </c>
      <c r="C39" s="3" t="s">
        <v>21</v>
      </c>
      <c r="D39" s="8">
        <f t="shared" si="0"/>
        <v>1348.92</v>
      </c>
      <c r="E39" s="4">
        <v>0.01</v>
      </c>
    </row>
    <row r="40" spans="1:5" ht="25.5" x14ac:dyDescent="0.25">
      <c r="A40" s="3" t="s">
        <v>66</v>
      </c>
      <c r="B40" s="7" t="s">
        <v>67</v>
      </c>
      <c r="C40" s="7"/>
      <c r="D40" s="8">
        <f t="shared" si="0"/>
        <v>97122.24000000002</v>
      </c>
      <c r="E40" s="15">
        <f>SUM(E41:E44)</f>
        <v>0.72000000000000008</v>
      </c>
    </row>
    <row r="41" spans="1:5" ht="25.5" x14ac:dyDescent="0.25">
      <c r="A41" s="3" t="s">
        <v>68</v>
      </c>
      <c r="B41" s="3" t="s">
        <v>69</v>
      </c>
      <c r="C41" s="3" t="s">
        <v>13</v>
      </c>
      <c r="D41" s="8">
        <f t="shared" si="0"/>
        <v>2697.84</v>
      </c>
      <c r="E41" s="15">
        <v>0.02</v>
      </c>
    </row>
    <row r="42" spans="1:5" ht="25.5" x14ac:dyDescent="0.25">
      <c r="A42" s="3" t="s">
        <v>176</v>
      </c>
      <c r="B42" s="3" t="s">
        <v>241</v>
      </c>
      <c r="C42" s="3" t="s">
        <v>72</v>
      </c>
      <c r="D42" s="8">
        <f t="shared" si="0"/>
        <v>87679.8</v>
      </c>
      <c r="E42" s="15">
        <v>0.65</v>
      </c>
    </row>
    <row r="43" spans="1:5" ht="38.25" x14ac:dyDescent="0.25">
      <c r="A43" s="3" t="s">
        <v>70</v>
      </c>
      <c r="B43" s="3" t="s">
        <v>74</v>
      </c>
      <c r="C43" s="3" t="s">
        <v>13</v>
      </c>
      <c r="D43" s="8">
        <f t="shared" si="0"/>
        <v>2697.84</v>
      </c>
      <c r="E43" s="15">
        <v>0.02</v>
      </c>
    </row>
    <row r="44" spans="1:5" ht="38.25" x14ac:dyDescent="0.25">
      <c r="A44" s="3" t="s">
        <v>73</v>
      </c>
      <c r="B44" s="3" t="s">
        <v>75</v>
      </c>
      <c r="C44" s="3" t="s">
        <v>21</v>
      </c>
      <c r="D44" s="8">
        <f t="shared" si="0"/>
        <v>4046.7599999999993</v>
      </c>
      <c r="E44" s="15">
        <v>0.03</v>
      </c>
    </row>
    <row r="45" spans="1:5" ht="25.5" x14ac:dyDescent="0.25">
      <c r="A45" s="3" t="s">
        <v>76</v>
      </c>
      <c r="B45" s="7" t="s">
        <v>77</v>
      </c>
      <c r="C45" s="7"/>
      <c r="D45" s="8">
        <f t="shared" si="0"/>
        <v>4046.7599999999993</v>
      </c>
      <c r="E45" s="15">
        <f>SUM(E46:E48)</f>
        <v>0.03</v>
      </c>
    </row>
    <row r="46" spans="1:5" ht="63.75" x14ac:dyDescent="0.25">
      <c r="A46" s="10" t="s">
        <v>78</v>
      </c>
      <c r="B46" s="3" t="s">
        <v>79</v>
      </c>
      <c r="C46" s="3" t="s">
        <v>13</v>
      </c>
      <c r="D46" s="8">
        <f t="shared" si="0"/>
        <v>1348.92</v>
      </c>
      <c r="E46" s="4">
        <v>0.01</v>
      </c>
    </row>
    <row r="47" spans="1:5" x14ac:dyDescent="0.25">
      <c r="A47" s="10" t="s">
        <v>80</v>
      </c>
      <c r="B47" s="3" t="s">
        <v>81</v>
      </c>
      <c r="C47" s="3" t="s">
        <v>13</v>
      </c>
      <c r="D47" s="8">
        <f t="shared" si="0"/>
        <v>1348.92</v>
      </c>
      <c r="E47" s="4">
        <v>0.01</v>
      </c>
    </row>
    <row r="48" spans="1:5" ht="38.25" x14ac:dyDescent="0.25">
      <c r="A48" s="10" t="s">
        <v>82</v>
      </c>
      <c r="B48" s="3" t="s">
        <v>83</v>
      </c>
      <c r="C48" s="3" t="s">
        <v>21</v>
      </c>
      <c r="D48" s="8">
        <f t="shared" si="0"/>
        <v>1348.92</v>
      </c>
      <c r="E48" s="4">
        <v>0.01</v>
      </c>
    </row>
    <row r="49" spans="1:5" ht="76.5" x14ac:dyDescent="0.25">
      <c r="A49" s="10" t="s">
        <v>84</v>
      </c>
      <c r="B49" s="7" t="s">
        <v>85</v>
      </c>
      <c r="C49" s="3"/>
      <c r="D49" s="8">
        <f t="shared" si="0"/>
        <v>191546.63999999998</v>
      </c>
      <c r="E49" s="4">
        <f>E50</f>
        <v>1.42</v>
      </c>
    </row>
    <row r="50" spans="1:5" ht="38.25" x14ac:dyDescent="0.25">
      <c r="A50" s="10" t="s">
        <v>86</v>
      </c>
      <c r="B50" s="3" t="s">
        <v>197</v>
      </c>
      <c r="C50" s="3" t="s">
        <v>13</v>
      </c>
      <c r="D50" s="8">
        <f t="shared" si="0"/>
        <v>191546.63999999998</v>
      </c>
      <c r="E50" s="4">
        <v>1.42</v>
      </c>
    </row>
    <row r="51" spans="1:5" ht="38.25" x14ac:dyDescent="0.25">
      <c r="A51" s="3" t="s">
        <v>87</v>
      </c>
      <c r="B51" s="7" t="s">
        <v>88</v>
      </c>
      <c r="C51" s="7"/>
      <c r="D51" s="8">
        <f t="shared" si="0"/>
        <v>31025.159999999996</v>
      </c>
      <c r="E51" s="9">
        <f>SUM(E52:E53)</f>
        <v>0.22999999999999998</v>
      </c>
    </row>
    <row r="52" spans="1:5" ht="63.75" x14ac:dyDescent="0.25">
      <c r="A52" s="10" t="s">
        <v>89</v>
      </c>
      <c r="B52" s="3" t="s">
        <v>90</v>
      </c>
      <c r="C52" s="3" t="s">
        <v>13</v>
      </c>
      <c r="D52" s="8">
        <f t="shared" si="0"/>
        <v>6744.6</v>
      </c>
      <c r="E52" s="4">
        <v>0.05</v>
      </c>
    </row>
    <row r="53" spans="1:5" ht="51" x14ac:dyDescent="0.25">
      <c r="A53" s="10" t="s">
        <v>91</v>
      </c>
      <c r="B53" s="3" t="s">
        <v>92</v>
      </c>
      <c r="C53" s="3" t="s">
        <v>93</v>
      </c>
      <c r="D53" s="8">
        <f t="shared" si="0"/>
        <v>24280.559999999998</v>
      </c>
      <c r="E53" s="4">
        <v>0.18</v>
      </c>
    </row>
    <row r="54" spans="1:5" ht="22.5" customHeight="1" x14ac:dyDescent="0.25">
      <c r="A54" s="42" t="s">
        <v>94</v>
      </c>
      <c r="B54" s="43"/>
      <c r="C54" s="43"/>
      <c r="D54" s="47"/>
      <c r="E54" s="3"/>
    </row>
    <row r="55" spans="1:5" ht="25.5" x14ac:dyDescent="0.25">
      <c r="A55" s="3" t="s">
        <v>95</v>
      </c>
      <c r="B55" s="7" t="s">
        <v>96</v>
      </c>
      <c r="C55" s="7"/>
      <c r="D55" s="8">
        <f t="shared" si="0"/>
        <v>43165.440000000002</v>
      </c>
      <c r="E55" s="9">
        <f>SUM(E56:E57)</f>
        <v>0.32</v>
      </c>
    </row>
    <row r="56" spans="1:5" ht="38.25" x14ac:dyDescent="0.25">
      <c r="A56" s="10" t="s">
        <v>97</v>
      </c>
      <c r="B56" s="3" t="s">
        <v>98</v>
      </c>
      <c r="C56" s="3" t="s">
        <v>13</v>
      </c>
      <c r="D56" s="8">
        <f t="shared" si="0"/>
        <v>41816.520000000004</v>
      </c>
      <c r="E56" s="4">
        <v>0.31</v>
      </c>
    </row>
    <row r="57" spans="1:5" ht="24" customHeight="1" x14ac:dyDescent="0.25">
      <c r="A57" s="10" t="s">
        <v>99</v>
      </c>
      <c r="B57" s="3" t="s">
        <v>65</v>
      </c>
      <c r="C57" s="3" t="s">
        <v>21</v>
      </c>
      <c r="D57" s="8">
        <f t="shared" si="0"/>
        <v>1348.92</v>
      </c>
      <c r="E57" s="4">
        <v>0.01</v>
      </c>
    </row>
    <row r="58" spans="1:5" ht="51" x14ac:dyDescent="0.25">
      <c r="A58" s="3" t="s">
        <v>100</v>
      </c>
      <c r="B58" s="7" t="s">
        <v>101</v>
      </c>
      <c r="C58" s="7"/>
      <c r="D58" s="8">
        <f t="shared" si="0"/>
        <v>26978.400000000001</v>
      </c>
      <c r="E58" s="9">
        <f>SUM(E59:E59)</f>
        <v>0.2</v>
      </c>
    </row>
    <row r="59" spans="1:5" ht="25.5" x14ac:dyDescent="0.25">
      <c r="A59" s="10" t="s">
        <v>187</v>
      </c>
      <c r="B59" s="3" t="s">
        <v>102</v>
      </c>
      <c r="C59" s="3" t="s">
        <v>57</v>
      </c>
      <c r="D59" s="8">
        <f t="shared" si="0"/>
        <v>26978.400000000001</v>
      </c>
      <c r="E59" s="4">
        <v>0.2</v>
      </c>
    </row>
    <row r="60" spans="1:5" ht="38.25" x14ac:dyDescent="0.25">
      <c r="A60" s="3" t="s">
        <v>103</v>
      </c>
      <c r="B60" s="7" t="s">
        <v>104</v>
      </c>
      <c r="C60" s="7"/>
      <c r="D60" s="8">
        <f t="shared" si="0"/>
        <v>439747.92000000004</v>
      </c>
      <c r="E60" s="9">
        <f>SUM(E61:E64)</f>
        <v>3.2600000000000002</v>
      </c>
    </row>
    <row r="61" spans="1:5" ht="51" x14ac:dyDescent="0.25">
      <c r="A61" s="10" t="s">
        <v>105</v>
      </c>
      <c r="B61" s="22" t="s">
        <v>198</v>
      </c>
      <c r="C61" s="3" t="s">
        <v>13</v>
      </c>
      <c r="D61" s="8">
        <f t="shared" si="0"/>
        <v>83633.040000000008</v>
      </c>
      <c r="E61" s="4">
        <v>0.62</v>
      </c>
    </row>
    <row r="62" spans="1:5" ht="51" x14ac:dyDescent="0.25">
      <c r="A62" s="10" t="s">
        <v>191</v>
      </c>
      <c r="B62" s="3" t="s">
        <v>108</v>
      </c>
      <c r="C62" s="3" t="s">
        <v>72</v>
      </c>
      <c r="D62" s="8">
        <f t="shared" si="0"/>
        <v>72841.680000000008</v>
      </c>
      <c r="E62" s="4">
        <v>0.54</v>
      </c>
    </row>
    <row r="63" spans="1:5" ht="38.25" x14ac:dyDescent="0.25">
      <c r="A63" s="10" t="s">
        <v>192</v>
      </c>
      <c r="B63" s="3" t="s">
        <v>110</v>
      </c>
      <c r="C63" s="3" t="s">
        <v>106</v>
      </c>
      <c r="D63" s="8">
        <f t="shared" si="0"/>
        <v>134892</v>
      </c>
      <c r="E63" s="4">
        <v>1</v>
      </c>
    </row>
    <row r="64" spans="1:5" ht="38.25" x14ac:dyDescent="0.25">
      <c r="A64" s="10" t="s">
        <v>107</v>
      </c>
      <c r="B64" s="3" t="s">
        <v>112</v>
      </c>
      <c r="C64" s="3" t="s">
        <v>72</v>
      </c>
      <c r="D64" s="8">
        <f t="shared" si="0"/>
        <v>148381.20000000001</v>
      </c>
      <c r="E64" s="4">
        <v>1.1000000000000001</v>
      </c>
    </row>
    <row r="65" spans="1:5" ht="38.25" x14ac:dyDescent="0.25">
      <c r="A65" s="3" t="s">
        <v>145</v>
      </c>
      <c r="B65" s="7" t="s">
        <v>114</v>
      </c>
      <c r="C65" s="7"/>
      <c r="D65" s="8">
        <f t="shared" si="0"/>
        <v>114658.20000000001</v>
      </c>
      <c r="E65" s="9">
        <f>SUM(E66:E70)</f>
        <v>0.85000000000000009</v>
      </c>
    </row>
    <row r="66" spans="1:5" ht="51" x14ac:dyDescent="0.25">
      <c r="A66" s="10" t="s">
        <v>147</v>
      </c>
      <c r="B66" s="3" t="s">
        <v>116</v>
      </c>
      <c r="C66" s="3" t="s">
        <v>13</v>
      </c>
      <c r="D66" s="8">
        <f t="shared" si="0"/>
        <v>13489.2</v>
      </c>
      <c r="E66" s="4">
        <v>0.1</v>
      </c>
    </row>
    <row r="67" spans="1:5" ht="25.5" x14ac:dyDescent="0.25">
      <c r="A67" s="10" t="s">
        <v>149</v>
      </c>
      <c r="B67" s="3" t="s">
        <v>118</v>
      </c>
      <c r="C67" s="3" t="s">
        <v>13</v>
      </c>
      <c r="D67" s="8">
        <f t="shared" si="0"/>
        <v>13489.2</v>
      </c>
      <c r="E67" s="4">
        <v>0.1</v>
      </c>
    </row>
    <row r="68" spans="1:5" ht="51" x14ac:dyDescent="0.25">
      <c r="A68" s="10" t="s">
        <v>152</v>
      </c>
      <c r="B68" s="3" t="s">
        <v>120</v>
      </c>
      <c r="C68" s="3" t="s">
        <v>121</v>
      </c>
      <c r="D68" s="8">
        <f t="shared" si="0"/>
        <v>40467.599999999999</v>
      </c>
      <c r="E68" s="4">
        <v>0.3</v>
      </c>
    </row>
    <row r="69" spans="1:5" ht="25.5" x14ac:dyDescent="0.25">
      <c r="A69" s="10" t="s">
        <v>154</v>
      </c>
      <c r="B69" s="3" t="s">
        <v>140</v>
      </c>
      <c r="C69" s="3" t="s">
        <v>106</v>
      </c>
      <c r="D69" s="8">
        <f t="shared" si="0"/>
        <v>9442.4400000000023</v>
      </c>
      <c r="E69" s="4">
        <v>7.0000000000000007E-2</v>
      </c>
    </row>
    <row r="70" spans="1:5" ht="25.5" x14ac:dyDescent="0.25">
      <c r="A70" s="10" t="s">
        <v>156</v>
      </c>
      <c r="B70" s="3" t="s">
        <v>125</v>
      </c>
      <c r="C70" s="3" t="s">
        <v>126</v>
      </c>
      <c r="D70" s="8">
        <f t="shared" si="0"/>
        <v>37769.760000000009</v>
      </c>
      <c r="E70" s="4">
        <v>0.28000000000000003</v>
      </c>
    </row>
    <row r="71" spans="1:5" x14ac:dyDescent="0.25">
      <c r="A71" s="35" t="s">
        <v>128</v>
      </c>
      <c r="B71" s="36"/>
      <c r="C71" s="36"/>
      <c r="D71" s="37"/>
      <c r="E71" s="4"/>
    </row>
    <row r="72" spans="1:5" ht="89.25" x14ac:dyDescent="0.25">
      <c r="A72" s="5" t="s">
        <v>113</v>
      </c>
      <c r="B72" s="3" t="s">
        <v>213</v>
      </c>
      <c r="C72" s="3"/>
      <c r="D72" s="8">
        <f t="shared" si="0"/>
        <v>83633.040000000008</v>
      </c>
      <c r="E72" s="4">
        <f>SUM(E73:E76)</f>
        <v>0.62</v>
      </c>
    </row>
    <row r="73" spans="1:5" ht="51" x14ac:dyDescent="0.25">
      <c r="A73" s="3" t="s">
        <v>115</v>
      </c>
      <c r="B73" s="23" t="s">
        <v>199</v>
      </c>
      <c r="C73" s="3" t="s">
        <v>171</v>
      </c>
      <c r="D73" s="8">
        <f t="shared" si="0"/>
        <v>40467.599999999999</v>
      </c>
      <c r="E73" s="4">
        <v>0.3</v>
      </c>
    </row>
    <row r="74" spans="1:5" ht="51" x14ac:dyDescent="0.25">
      <c r="A74" s="3" t="s">
        <v>117</v>
      </c>
      <c r="B74" s="27" t="s">
        <v>169</v>
      </c>
      <c r="C74" s="23" t="s">
        <v>171</v>
      </c>
      <c r="D74" s="8">
        <f t="shared" si="0"/>
        <v>26978.400000000001</v>
      </c>
      <c r="E74" s="4">
        <v>0.2</v>
      </c>
    </row>
    <row r="75" spans="1:5" x14ac:dyDescent="0.25">
      <c r="A75" s="3" t="s">
        <v>119</v>
      </c>
      <c r="B75" s="27" t="s">
        <v>170</v>
      </c>
      <c r="C75" s="23" t="s">
        <v>133</v>
      </c>
      <c r="D75" s="8">
        <f t="shared" si="0"/>
        <v>4046.7599999999993</v>
      </c>
      <c r="E75" s="4">
        <v>0.03</v>
      </c>
    </row>
    <row r="76" spans="1:5" ht="51" x14ac:dyDescent="0.25">
      <c r="A76" s="3" t="s">
        <v>122</v>
      </c>
      <c r="B76" s="26" t="s">
        <v>200</v>
      </c>
      <c r="C76" s="23" t="s">
        <v>171</v>
      </c>
      <c r="D76" s="8">
        <f t="shared" ref="D76:D86" si="1">E76*11241*12</f>
        <v>12140.279999999999</v>
      </c>
      <c r="E76" s="4">
        <v>0.09</v>
      </c>
    </row>
    <row r="77" spans="1:5" ht="76.5" x14ac:dyDescent="0.25">
      <c r="A77" s="3" t="s">
        <v>193</v>
      </c>
      <c r="B77" s="3" t="s">
        <v>168</v>
      </c>
      <c r="C77" s="3"/>
      <c r="D77" s="8">
        <f t="shared" si="1"/>
        <v>95773.319999999992</v>
      </c>
      <c r="E77" s="4">
        <f>SUM(E78:E81)</f>
        <v>0.71</v>
      </c>
    </row>
    <row r="78" spans="1:5" x14ac:dyDescent="0.25">
      <c r="A78" s="3" t="s">
        <v>194</v>
      </c>
      <c r="B78" s="3" t="s">
        <v>139</v>
      </c>
      <c r="C78" s="3" t="s">
        <v>127</v>
      </c>
      <c r="D78" s="8">
        <f t="shared" si="1"/>
        <v>12140.279999999999</v>
      </c>
      <c r="E78" s="4">
        <v>0.09</v>
      </c>
    </row>
    <row r="79" spans="1:5" ht="51" x14ac:dyDescent="0.25">
      <c r="A79" s="3" t="s">
        <v>208</v>
      </c>
      <c r="B79" s="26" t="s">
        <v>200</v>
      </c>
      <c r="C79" s="23" t="s">
        <v>171</v>
      </c>
      <c r="D79" s="8">
        <f t="shared" si="1"/>
        <v>12140.279999999999</v>
      </c>
      <c r="E79" s="4">
        <v>0.09</v>
      </c>
    </row>
    <row r="80" spans="1:5" x14ac:dyDescent="0.25">
      <c r="A80" s="3" t="s">
        <v>209</v>
      </c>
      <c r="B80" s="26" t="s">
        <v>174</v>
      </c>
      <c r="C80" s="23" t="s">
        <v>121</v>
      </c>
      <c r="D80" s="8">
        <f t="shared" si="1"/>
        <v>67446</v>
      </c>
      <c r="E80" s="4">
        <v>0.5</v>
      </c>
    </row>
    <row r="81" spans="1:5" x14ac:dyDescent="0.25">
      <c r="A81" s="3" t="s">
        <v>219</v>
      </c>
      <c r="B81" s="27" t="s">
        <v>170</v>
      </c>
      <c r="C81" s="23" t="s">
        <v>133</v>
      </c>
      <c r="D81" s="8">
        <f t="shared" si="1"/>
        <v>4046.7599999999993</v>
      </c>
      <c r="E81" s="4">
        <v>0.03</v>
      </c>
    </row>
    <row r="82" spans="1:5" ht="76.5" x14ac:dyDescent="0.25">
      <c r="A82" s="3" t="s">
        <v>195</v>
      </c>
      <c r="B82" s="7" t="s">
        <v>134</v>
      </c>
      <c r="C82" s="7"/>
      <c r="D82" s="8">
        <f t="shared" si="1"/>
        <v>1348.92</v>
      </c>
      <c r="E82" s="15">
        <v>0.01</v>
      </c>
    </row>
    <row r="83" spans="1:5" ht="76.5" x14ac:dyDescent="0.25">
      <c r="A83" s="10" t="s">
        <v>196</v>
      </c>
      <c r="B83" s="3" t="s">
        <v>134</v>
      </c>
      <c r="C83" s="3" t="s">
        <v>135</v>
      </c>
      <c r="D83" s="8">
        <f t="shared" si="1"/>
        <v>1348.92</v>
      </c>
      <c r="E83" s="4">
        <v>0.01</v>
      </c>
    </row>
    <row r="84" spans="1:5" ht="51" x14ac:dyDescent="0.25">
      <c r="A84" s="3" t="s">
        <v>129</v>
      </c>
      <c r="B84" s="7" t="s">
        <v>136</v>
      </c>
      <c r="C84" s="7"/>
      <c r="D84" s="8">
        <f t="shared" si="1"/>
        <v>26978.400000000001</v>
      </c>
      <c r="E84" s="15">
        <f>SUM(E85)</f>
        <v>0.2</v>
      </c>
    </row>
    <row r="85" spans="1:5" ht="51" x14ac:dyDescent="0.25">
      <c r="A85" s="3" t="s">
        <v>210</v>
      </c>
      <c r="B85" s="3" t="s">
        <v>136</v>
      </c>
      <c r="C85" s="3" t="s">
        <v>173</v>
      </c>
      <c r="D85" s="8">
        <f t="shared" si="1"/>
        <v>26978.400000000001</v>
      </c>
      <c r="E85" s="15">
        <v>0.2</v>
      </c>
    </row>
    <row r="86" spans="1:5" x14ac:dyDescent="0.25">
      <c r="A86" s="10"/>
      <c r="B86" s="16" t="s">
        <v>137</v>
      </c>
      <c r="C86" s="3"/>
      <c r="D86" s="8">
        <f t="shared" si="1"/>
        <v>1551258</v>
      </c>
      <c r="E86" s="2">
        <f>C92+E84+E82+E77+E72+E65+E60+E58+E55+E51+E49+E45+E40+E36+E29+E25+E21+E11+E17</f>
        <v>11.5</v>
      </c>
    </row>
  </sheetData>
  <mergeCells count="11">
    <mergeCell ref="A71:D71"/>
    <mergeCell ref="A5:E5"/>
    <mergeCell ref="A6:E6"/>
    <mergeCell ref="A7:E7"/>
    <mergeCell ref="A8:E8"/>
    <mergeCell ref="A10:E10"/>
    <mergeCell ref="C1:E1"/>
    <mergeCell ref="C2:E2"/>
    <mergeCell ref="C3:E3"/>
    <mergeCell ref="C4:E4"/>
    <mergeCell ref="A54:D5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46"/>
      <c r="D4" s="46"/>
      <c r="E4" s="46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54" customHeight="1" x14ac:dyDescent="0.25">
      <c r="A8" s="49" t="s">
        <v>235</v>
      </c>
      <c r="B8" s="49"/>
      <c r="C8" s="49"/>
      <c r="D8" s="49"/>
      <c r="E8" s="49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30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E11*3202.8*12</f>
        <v>3843.3599999999997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E12*3202.8*12</f>
        <v>768.67200000000014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768.67200000000014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768.67200000000014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1153.008</v>
      </c>
      <c r="E15" s="4">
        <v>0.03</v>
      </c>
    </row>
    <row r="16" spans="1:5" ht="25.5" x14ac:dyDescent="0.25">
      <c r="A16" s="10" t="s">
        <v>177</v>
      </c>
      <c r="B16" s="3" t="s">
        <v>178</v>
      </c>
      <c r="C16" s="3" t="s">
        <v>13</v>
      </c>
      <c r="D16" s="8">
        <f t="shared" si="0"/>
        <v>384.33600000000007</v>
      </c>
      <c r="E16" s="4">
        <v>0.01</v>
      </c>
    </row>
    <row r="17" spans="1:5" ht="25.5" x14ac:dyDescent="0.25">
      <c r="A17" s="3" t="s">
        <v>22</v>
      </c>
      <c r="B17" s="7" t="s">
        <v>31</v>
      </c>
      <c r="C17" s="7"/>
      <c r="D17" s="8">
        <f t="shared" si="0"/>
        <v>2306.0160000000001</v>
      </c>
      <c r="E17" s="9">
        <f>SUM(E18:E20)</f>
        <v>0.06</v>
      </c>
    </row>
    <row r="18" spans="1:5" ht="76.5" x14ac:dyDescent="0.25">
      <c r="A18" s="10" t="s">
        <v>24</v>
      </c>
      <c r="B18" s="3" t="s">
        <v>33</v>
      </c>
      <c r="C18" s="3" t="s">
        <v>13</v>
      </c>
      <c r="D18" s="8">
        <f t="shared" si="0"/>
        <v>768.67200000000014</v>
      </c>
      <c r="E18" s="4">
        <v>0.02</v>
      </c>
    </row>
    <row r="19" spans="1:5" ht="51" x14ac:dyDescent="0.25">
      <c r="A19" s="10" t="s">
        <v>26</v>
      </c>
      <c r="B19" s="3" t="s">
        <v>35</v>
      </c>
      <c r="C19" s="3" t="s">
        <v>13</v>
      </c>
      <c r="D19" s="8">
        <f t="shared" si="0"/>
        <v>768.67200000000014</v>
      </c>
      <c r="E19" s="4">
        <v>0.02</v>
      </c>
    </row>
    <row r="20" spans="1:5" ht="51" x14ac:dyDescent="0.25">
      <c r="A20" s="10" t="s">
        <v>28</v>
      </c>
      <c r="B20" s="3" t="s">
        <v>37</v>
      </c>
      <c r="C20" s="3" t="s">
        <v>21</v>
      </c>
      <c r="D20" s="8">
        <f t="shared" si="0"/>
        <v>768.67200000000014</v>
      </c>
      <c r="E20" s="4">
        <v>0.02</v>
      </c>
    </row>
    <row r="21" spans="1:5" ht="25.5" x14ac:dyDescent="0.25">
      <c r="A21" s="3" t="s">
        <v>30</v>
      </c>
      <c r="B21" s="7" t="s">
        <v>164</v>
      </c>
      <c r="C21" s="7"/>
      <c r="D21" s="8">
        <f t="shared" si="0"/>
        <v>1153.008</v>
      </c>
      <c r="E21" s="9">
        <f>SUM(E22:E24)</f>
        <v>0.03</v>
      </c>
    </row>
    <row r="22" spans="1:5" ht="38.25" x14ac:dyDescent="0.25">
      <c r="A22" s="10" t="s">
        <v>32</v>
      </c>
      <c r="B22" s="3" t="s">
        <v>40</v>
      </c>
      <c r="C22" s="3" t="s">
        <v>13</v>
      </c>
      <c r="D22" s="8">
        <f t="shared" si="0"/>
        <v>384.33600000000007</v>
      </c>
      <c r="E22" s="4">
        <v>0.01</v>
      </c>
    </row>
    <row r="23" spans="1:5" ht="63.75" x14ac:dyDescent="0.25">
      <c r="A23" s="10" t="s">
        <v>34</v>
      </c>
      <c r="B23" s="3" t="s">
        <v>42</v>
      </c>
      <c r="C23" s="3" t="s">
        <v>13</v>
      </c>
      <c r="D23" s="8">
        <f t="shared" si="0"/>
        <v>384.33600000000007</v>
      </c>
      <c r="E23" s="4">
        <v>0.01</v>
      </c>
    </row>
    <row r="24" spans="1:5" ht="38.25" x14ac:dyDescent="0.25">
      <c r="A24" s="10" t="s">
        <v>36</v>
      </c>
      <c r="B24" s="3" t="s">
        <v>44</v>
      </c>
      <c r="C24" s="3" t="s">
        <v>21</v>
      </c>
      <c r="D24" s="8">
        <f t="shared" si="0"/>
        <v>384.33600000000007</v>
      </c>
      <c r="E24" s="4">
        <v>0.01</v>
      </c>
    </row>
    <row r="25" spans="1:5" ht="25.5" x14ac:dyDescent="0.25">
      <c r="A25" s="3" t="s">
        <v>38</v>
      </c>
      <c r="B25" s="7" t="s">
        <v>46</v>
      </c>
      <c r="C25" s="7"/>
      <c r="D25" s="8">
        <f t="shared" si="0"/>
        <v>103002.04799999998</v>
      </c>
      <c r="E25" s="11">
        <f>SUM(E26:E31)</f>
        <v>2.6799999999999997</v>
      </c>
    </row>
    <row r="26" spans="1:5" x14ac:dyDescent="0.25">
      <c r="A26" s="12" t="s">
        <v>39</v>
      </c>
      <c r="B26" s="13" t="s">
        <v>48</v>
      </c>
      <c r="C26" s="3" t="s">
        <v>49</v>
      </c>
      <c r="D26" s="8">
        <f t="shared" si="0"/>
        <v>1921.6800000000003</v>
      </c>
      <c r="E26" s="14">
        <v>0.05</v>
      </c>
    </row>
    <row r="27" spans="1:5" ht="25.5" x14ac:dyDescent="0.25">
      <c r="A27" s="10" t="s">
        <v>41</v>
      </c>
      <c r="B27" s="3" t="s">
        <v>180</v>
      </c>
      <c r="C27" s="3" t="s">
        <v>49</v>
      </c>
      <c r="D27" s="8">
        <f t="shared" si="0"/>
        <v>1537.3440000000003</v>
      </c>
      <c r="E27" s="14">
        <v>0.04</v>
      </c>
    </row>
    <row r="28" spans="1:5" ht="51" x14ac:dyDescent="0.25">
      <c r="A28" s="10" t="s">
        <v>175</v>
      </c>
      <c r="B28" s="3" t="s">
        <v>52</v>
      </c>
      <c r="C28" s="3" t="s">
        <v>18</v>
      </c>
      <c r="D28" s="8">
        <f t="shared" si="0"/>
        <v>1153.008</v>
      </c>
      <c r="E28" s="2">
        <v>0.03</v>
      </c>
    </row>
    <row r="29" spans="1:5" ht="38.25" x14ac:dyDescent="0.25">
      <c r="A29" s="10" t="s">
        <v>43</v>
      </c>
      <c r="B29" s="3" t="s">
        <v>54</v>
      </c>
      <c r="C29" s="3" t="s">
        <v>18</v>
      </c>
      <c r="D29" s="8">
        <f t="shared" si="0"/>
        <v>768.67200000000014</v>
      </c>
      <c r="E29" s="2">
        <v>0.02</v>
      </c>
    </row>
    <row r="30" spans="1:5" ht="25.5" x14ac:dyDescent="0.25">
      <c r="A30" s="10" t="s">
        <v>183</v>
      </c>
      <c r="B30" s="3" t="s">
        <v>56</v>
      </c>
      <c r="C30" s="3" t="s">
        <v>57</v>
      </c>
      <c r="D30" s="8">
        <f t="shared" si="0"/>
        <v>3843.3600000000006</v>
      </c>
      <c r="E30" s="2">
        <v>0.1</v>
      </c>
    </row>
    <row r="31" spans="1:5" ht="38.25" x14ac:dyDescent="0.25">
      <c r="A31" s="10" t="s">
        <v>184</v>
      </c>
      <c r="B31" s="3" t="s">
        <v>143</v>
      </c>
      <c r="C31" s="3" t="s">
        <v>21</v>
      </c>
      <c r="D31" s="8">
        <f t="shared" si="0"/>
        <v>93777.983999999997</v>
      </c>
      <c r="E31" s="2">
        <v>2.44</v>
      </c>
    </row>
    <row r="32" spans="1:5" ht="25.5" x14ac:dyDescent="0.25">
      <c r="A32" s="3" t="s">
        <v>45</v>
      </c>
      <c r="B32" s="7" t="s">
        <v>59</v>
      </c>
      <c r="C32" s="7"/>
      <c r="D32" s="8">
        <f t="shared" si="0"/>
        <v>4996.3680000000004</v>
      </c>
      <c r="E32" s="15">
        <f>SUM(E33:E35)</f>
        <v>0.13</v>
      </c>
    </row>
    <row r="33" spans="1:5" ht="25.5" x14ac:dyDescent="0.25">
      <c r="A33" s="10" t="s">
        <v>47</v>
      </c>
      <c r="B33" s="3" t="s">
        <v>61</v>
      </c>
      <c r="C33" s="3" t="s">
        <v>13</v>
      </c>
      <c r="D33" s="8">
        <f t="shared" si="0"/>
        <v>4227.6960000000008</v>
      </c>
      <c r="E33" s="4">
        <v>0.11</v>
      </c>
    </row>
    <row r="34" spans="1:5" ht="51" x14ac:dyDescent="0.25">
      <c r="A34" s="10" t="s">
        <v>50</v>
      </c>
      <c r="B34" s="3" t="s">
        <v>63</v>
      </c>
      <c r="C34" s="3" t="s">
        <v>13</v>
      </c>
      <c r="D34" s="8">
        <f t="shared" si="0"/>
        <v>384.33600000000007</v>
      </c>
      <c r="E34" s="4">
        <v>0.01</v>
      </c>
    </row>
    <row r="35" spans="1:5" ht="25.5" x14ac:dyDescent="0.25">
      <c r="A35" s="10" t="s">
        <v>51</v>
      </c>
      <c r="B35" s="3" t="s">
        <v>65</v>
      </c>
      <c r="C35" s="3" t="s">
        <v>21</v>
      </c>
      <c r="D35" s="8">
        <f t="shared" si="0"/>
        <v>384.33600000000007</v>
      </c>
      <c r="E35" s="4">
        <v>0.01</v>
      </c>
    </row>
    <row r="36" spans="1:5" ht="25.5" x14ac:dyDescent="0.25">
      <c r="A36" s="3" t="s">
        <v>58</v>
      </c>
      <c r="B36" s="7" t="s">
        <v>67</v>
      </c>
      <c r="C36" s="7"/>
      <c r="D36" s="8">
        <f t="shared" si="0"/>
        <v>27672.192000000006</v>
      </c>
      <c r="E36" s="15">
        <f>SUM(E37:E40)</f>
        <v>0.72000000000000008</v>
      </c>
    </row>
    <row r="37" spans="1:5" ht="25.5" x14ac:dyDescent="0.25">
      <c r="A37" s="3" t="s">
        <v>60</v>
      </c>
      <c r="B37" s="3" t="s">
        <v>69</v>
      </c>
      <c r="C37" s="3" t="s">
        <v>13</v>
      </c>
      <c r="D37" s="8">
        <f t="shared" si="0"/>
        <v>768.67200000000014</v>
      </c>
      <c r="E37" s="15">
        <v>0.02</v>
      </c>
    </row>
    <row r="38" spans="1:5" ht="25.5" x14ac:dyDescent="0.25">
      <c r="A38" s="3" t="s">
        <v>62</v>
      </c>
      <c r="B38" s="3" t="s">
        <v>241</v>
      </c>
      <c r="C38" s="3" t="s">
        <v>72</v>
      </c>
      <c r="D38" s="8">
        <f t="shared" si="0"/>
        <v>24981.840000000004</v>
      </c>
      <c r="E38" s="15">
        <v>0.65</v>
      </c>
    </row>
    <row r="39" spans="1:5" ht="38.25" x14ac:dyDescent="0.25">
      <c r="A39" s="3" t="s">
        <v>64</v>
      </c>
      <c r="B39" s="3" t="s">
        <v>74</v>
      </c>
      <c r="C39" s="3" t="s">
        <v>13</v>
      </c>
      <c r="D39" s="8">
        <f t="shared" si="0"/>
        <v>768.67200000000014</v>
      </c>
      <c r="E39" s="15">
        <v>0.02</v>
      </c>
    </row>
    <row r="40" spans="1:5" ht="38.25" x14ac:dyDescent="0.25">
      <c r="A40" s="3" t="s">
        <v>185</v>
      </c>
      <c r="B40" s="3" t="s">
        <v>75</v>
      </c>
      <c r="C40" s="3" t="s">
        <v>21</v>
      </c>
      <c r="D40" s="8">
        <f t="shared" si="0"/>
        <v>1153.008</v>
      </c>
      <c r="E40" s="15">
        <v>0.03</v>
      </c>
    </row>
    <row r="41" spans="1:5" ht="25.5" x14ac:dyDescent="0.25">
      <c r="A41" s="3" t="s">
        <v>66</v>
      </c>
      <c r="B41" s="7" t="s">
        <v>77</v>
      </c>
      <c r="C41" s="7"/>
      <c r="D41" s="8">
        <f t="shared" si="0"/>
        <v>1153.008</v>
      </c>
      <c r="E41" s="15">
        <f>SUM(E42:E44)</f>
        <v>0.03</v>
      </c>
    </row>
    <row r="42" spans="1:5" ht="63.75" x14ac:dyDescent="0.25">
      <c r="A42" s="10" t="s">
        <v>68</v>
      </c>
      <c r="B42" s="3" t="s">
        <v>79</v>
      </c>
      <c r="C42" s="3" t="s">
        <v>13</v>
      </c>
      <c r="D42" s="8">
        <f t="shared" si="0"/>
        <v>384.33600000000007</v>
      </c>
      <c r="E42" s="4">
        <v>0.01</v>
      </c>
    </row>
    <row r="43" spans="1:5" x14ac:dyDescent="0.25">
      <c r="A43" s="10" t="s">
        <v>176</v>
      </c>
      <c r="B43" s="3" t="s">
        <v>81</v>
      </c>
      <c r="C43" s="3" t="s">
        <v>13</v>
      </c>
      <c r="D43" s="8">
        <f t="shared" si="0"/>
        <v>384.33600000000007</v>
      </c>
      <c r="E43" s="4">
        <v>0.01</v>
      </c>
    </row>
    <row r="44" spans="1:5" ht="38.25" x14ac:dyDescent="0.25">
      <c r="A44" s="10" t="s">
        <v>70</v>
      </c>
      <c r="B44" s="3" t="s">
        <v>83</v>
      </c>
      <c r="C44" s="3" t="s">
        <v>21</v>
      </c>
      <c r="D44" s="8">
        <f t="shared" si="0"/>
        <v>384.33600000000007</v>
      </c>
      <c r="E44" s="4">
        <v>0.01</v>
      </c>
    </row>
    <row r="45" spans="1:5" ht="76.5" x14ac:dyDescent="0.25">
      <c r="A45" s="10" t="s">
        <v>76</v>
      </c>
      <c r="B45" s="7" t="s">
        <v>85</v>
      </c>
      <c r="C45" s="3"/>
      <c r="D45" s="8">
        <f t="shared" si="0"/>
        <v>54575.712</v>
      </c>
      <c r="E45" s="4">
        <f>E46</f>
        <v>1.42</v>
      </c>
    </row>
    <row r="46" spans="1:5" ht="38.25" x14ac:dyDescent="0.25">
      <c r="A46" s="10" t="s">
        <v>78</v>
      </c>
      <c r="B46" s="3" t="s">
        <v>197</v>
      </c>
      <c r="C46" s="3" t="s">
        <v>13</v>
      </c>
      <c r="D46" s="8">
        <f t="shared" si="0"/>
        <v>54575.712</v>
      </c>
      <c r="E46" s="4">
        <v>1.42</v>
      </c>
    </row>
    <row r="47" spans="1:5" ht="38.25" x14ac:dyDescent="0.25">
      <c r="A47" s="3" t="s">
        <v>84</v>
      </c>
      <c r="B47" s="7" t="s">
        <v>88</v>
      </c>
      <c r="C47" s="7"/>
      <c r="D47" s="8">
        <f t="shared" si="0"/>
        <v>8839.7279999999992</v>
      </c>
      <c r="E47" s="9">
        <f>SUM(E48:E49)</f>
        <v>0.22999999999999998</v>
      </c>
    </row>
    <row r="48" spans="1:5" ht="63.75" x14ac:dyDescent="0.25">
      <c r="A48" s="10" t="s">
        <v>86</v>
      </c>
      <c r="B48" s="3" t="s">
        <v>90</v>
      </c>
      <c r="C48" s="3" t="s">
        <v>13</v>
      </c>
      <c r="D48" s="8">
        <f t="shared" si="0"/>
        <v>1921.6800000000003</v>
      </c>
      <c r="E48" s="4">
        <v>0.05</v>
      </c>
    </row>
    <row r="49" spans="1:5" ht="51" x14ac:dyDescent="0.25">
      <c r="A49" s="10" t="s">
        <v>186</v>
      </c>
      <c r="B49" s="3" t="s">
        <v>92</v>
      </c>
      <c r="C49" s="3" t="s">
        <v>93</v>
      </c>
      <c r="D49" s="8">
        <f t="shared" si="0"/>
        <v>6918.0480000000007</v>
      </c>
      <c r="E49" s="4">
        <v>0.18</v>
      </c>
    </row>
    <row r="50" spans="1:5" ht="27.75" customHeight="1" x14ac:dyDescent="0.25">
      <c r="A50" s="42" t="s">
        <v>94</v>
      </c>
      <c r="B50" s="43"/>
      <c r="C50" s="43"/>
      <c r="D50" s="47"/>
      <c r="E50" s="3"/>
    </row>
    <row r="51" spans="1:5" ht="25.5" x14ac:dyDescent="0.25">
      <c r="A51" s="3" t="s">
        <v>87</v>
      </c>
      <c r="B51" s="7" t="s">
        <v>96</v>
      </c>
      <c r="C51" s="7"/>
      <c r="D51" s="8">
        <f t="shared" si="0"/>
        <v>12298.752000000002</v>
      </c>
      <c r="E51" s="9">
        <f>SUM(E52:E53)</f>
        <v>0.32</v>
      </c>
    </row>
    <row r="52" spans="1:5" ht="38.25" x14ac:dyDescent="0.25">
      <c r="A52" s="10" t="s">
        <v>89</v>
      </c>
      <c r="B52" s="3" t="s">
        <v>98</v>
      </c>
      <c r="C52" s="3" t="s">
        <v>13</v>
      </c>
      <c r="D52" s="8">
        <f t="shared" si="0"/>
        <v>11914.416000000001</v>
      </c>
      <c r="E52" s="4">
        <v>0.31</v>
      </c>
    </row>
    <row r="53" spans="1:5" ht="25.5" x14ac:dyDescent="0.25">
      <c r="A53" s="10" t="s">
        <v>91</v>
      </c>
      <c r="B53" s="3" t="s">
        <v>65</v>
      </c>
      <c r="C53" s="3" t="s">
        <v>21</v>
      </c>
      <c r="D53" s="8">
        <f t="shared" si="0"/>
        <v>384.33600000000007</v>
      </c>
      <c r="E53" s="4">
        <v>0.01</v>
      </c>
    </row>
    <row r="54" spans="1:5" ht="51" x14ac:dyDescent="0.25">
      <c r="A54" s="3" t="s">
        <v>95</v>
      </c>
      <c r="B54" s="7" t="s">
        <v>101</v>
      </c>
      <c r="C54" s="7"/>
      <c r="D54" s="8">
        <f t="shared" si="0"/>
        <v>6533.7120000000014</v>
      </c>
      <c r="E54" s="9">
        <f>SUM(E55:E55)</f>
        <v>0.17</v>
      </c>
    </row>
    <row r="55" spans="1:5" ht="25.5" x14ac:dyDescent="0.25">
      <c r="A55" s="10" t="s">
        <v>97</v>
      </c>
      <c r="B55" s="3" t="s">
        <v>102</v>
      </c>
      <c r="C55" s="3" t="s">
        <v>57</v>
      </c>
      <c r="D55" s="8">
        <f t="shared" si="0"/>
        <v>6533.7120000000014</v>
      </c>
      <c r="E55" s="4">
        <v>0.17</v>
      </c>
    </row>
    <row r="56" spans="1:5" ht="38.25" x14ac:dyDescent="0.25">
      <c r="A56" s="3" t="s">
        <v>100</v>
      </c>
      <c r="B56" s="7" t="s">
        <v>104</v>
      </c>
      <c r="C56" s="7"/>
      <c r="D56" s="8">
        <f t="shared" si="0"/>
        <v>127599.55200000003</v>
      </c>
      <c r="E56" s="9">
        <f>SUM(E57:E60)</f>
        <v>3.3200000000000003</v>
      </c>
    </row>
    <row r="57" spans="1:5" ht="51" x14ac:dyDescent="0.25">
      <c r="A57" s="10" t="s">
        <v>187</v>
      </c>
      <c r="B57" s="3" t="s">
        <v>198</v>
      </c>
      <c r="C57" s="3" t="s">
        <v>13</v>
      </c>
      <c r="D57" s="8">
        <f t="shared" si="0"/>
        <v>26134.848000000005</v>
      </c>
      <c r="E57" s="4">
        <v>0.68</v>
      </c>
    </row>
    <row r="58" spans="1:5" ht="51" x14ac:dyDescent="0.25">
      <c r="A58" s="10" t="s">
        <v>188</v>
      </c>
      <c r="B58" s="3" t="s">
        <v>108</v>
      </c>
      <c r="C58" s="3" t="s">
        <v>72</v>
      </c>
      <c r="D58" s="8">
        <f t="shared" si="0"/>
        <v>20754.144</v>
      </c>
      <c r="E58" s="4">
        <v>0.54</v>
      </c>
    </row>
    <row r="59" spans="1:5" ht="38.25" x14ac:dyDescent="0.25">
      <c r="A59" s="10" t="s">
        <v>189</v>
      </c>
      <c r="B59" s="3" t="s">
        <v>110</v>
      </c>
      <c r="C59" s="3" t="s">
        <v>106</v>
      </c>
      <c r="D59" s="8">
        <f t="shared" si="0"/>
        <v>38433.600000000006</v>
      </c>
      <c r="E59" s="4">
        <v>1</v>
      </c>
    </row>
    <row r="60" spans="1:5" ht="38.25" x14ac:dyDescent="0.25">
      <c r="A60" s="10" t="s">
        <v>190</v>
      </c>
      <c r="B60" s="3" t="s">
        <v>112</v>
      </c>
      <c r="C60" s="3" t="s">
        <v>72</v>
      </c>
      <c r="D60" s="8">
        <f t="shared" si="0"/>
        <v>42276.960000000006</v>
      </c>
      <c r="E60" s="4">
        <v>1.1000000000000001</v>
      </c>
    </row>
    <row r="61" spans="1:5" ht="38.25" x14ac:dyDescent="0.25">
      <c r="A61" s="3" t="s">
        <v>103</v>
      </c>
      <c r="B61" s="7" t="s">
        <v>114</v>
      </c>
      <c r="C61" s="7"/>
      <c r="D61" s="8">
        <f t="shared" si="0"/>
        <v>32668.560000000005</v>
      </c>
      <c r="E61" s="9">
        <f>SUM(E62:E66)</f>
        <v>0.85000000000000009</v>
      </c>
    </row>
    <row r="62" spans="1:5" ht="51" x14ac:dyDescent="0.25">
      <c r="A62" s="10" t="s">
        <v>105</v>
      </c>
      <c r="B62" s="3" t="s">
        <v>116</v>
      </c>
      <c r="C62" s="3" t="s">
        <v>13</v>
      </c>
      <c r="D62" s="8">
        <f t="shared" si="0"/>
        <v>3843.3600000000006</v>
      </c>
      <c r="E62" s="4">
        <v>0.1</v>
      </c>
    </row>
    <row r="63" spans="1:5" ht="25.5" x14ac:dyDescent="0.25">
      <c r="A63" s="10" t="s">
        <v>191</v>
      </c>
      <c r="B63" s="3" t="s">
        <v>118</v>
      </c>
      <c r="C63" s="3" t="s">
        <v>13</v>
      </c>
      <c r="D63" s="8">
        <f t="shared" si="0"/>
        <v>3843.3600000000006</v>
      </c>
      <c r="E63" s="4">
        <v>0.1</v>
      </c>
    </row>
    <row r="64" spans="1:5" ht="51" x14ac:dyDescent="0.25">
      <c r="A64" s="10" t="s">
        <v>192</v>
      </c>
      <c r="B64" s="3" t="s">
        <v>120</v>
      </c>
      <c r="C64" s="3" t="s">
        <v>121</v>
      </c>
      <c r="D64" s="8">
        <f t="shared" si="0"/>
        <v>11530.08</v>
      </c>
      <c r="E64" s="4">
        <v>0.3</v>
      </c>
    </row>
    <row r="65" spans="1:5" ht="25.5" x14ac:dyDescent="0.25">
      <c r="A65" s="10" t="s">
        <v>107</v>
      </c>
      <c r="B65" s="3" t="s">
        <v>140</v>
      </c>
      <c r="C65" s="3" t="s">
        <v>106</v>
      </c>
      <c r="D65" s="8">
        <f t="shared" si="0"/>
        <v>2690.3520000000003</v>
      </c>
      <c r="E65" s="4">
        <v>7.0000000000000007E-2</v>
      </c>
    </row>
    <row r="66" spans="1:5" ht="25.5" x14ac:dyDescent="0.25">
      <c r="A66" s="10" t="s">
        <v>109</v>
      </c>
      <c r="B66" s="3" t="s">
        <v>125</v>
      </c>
      <c r="C66" s="3" t="s">
        <v>126</v>
      </c>
      <c r="D66" s="8">
        <f t="shared" si="0"/>
        <v>10761.408000000001</v>
      </c>
      <c r="E66" s="4">
        <v>0.28000000000000003</v>
      </c>
    </row>
    <row r="67" spans="1:5" x14ac:dyDescent="0.25">
      <c r="A67" s="35" t="s">
        <v>128</v>
      </c>
      <c r="B67" s="36"/>
      <c r="C67" s="36"/>
      <c r="D67" s="37"/>
      <c r="E67" s="4"/>
    </row>
    <row r="68" spans="1:5" ht="89.25" x14ac:dyDescent="0.25">
      <c r="A68" s="5" t="s">
        <v>145</v>
      </c>
      <c r="B68" s="3" t="s">
        <v>213</v>
      </c>
      <c r="C68" s="3"/>
      <c r="D68" s="8">
        <f t="shared" si="0"/>
        <v>19985.472000000002</v>
      </c>
      <c r="E68" s="4">
        <f>SUM(E69:E72)</f>
        <v>0.52</v>
      </c>
    </row>
    <row r="69" spans="1:5" ht="51" x14ac:dyDescent="0.25">
      <c r="A69" s="3" t="s">
        <v>147</v>
      </c>
      <c r="B69" s="22" t="s">
        <v>199</v>
      </c>
      <c r="C69" s="3" t="s">
        <v>171</v>
      </c>
      <c r="D69" s="8">
        <f t="shared" si="0"/>
        <v>11530.08</v>
      </c>
      <c r="E69" s="4">
        <v>0.3</v>
      </c>
    </row>
    <row r="70" spans="1:5" ht="51" x14ac:dyDescent="0.25">
      <c r="A70" s="3" t="s">
        <v>149</v>
      </c>
      <c r="B70" s="3" t="s">
        <v>169</v>
      </c>
      <c r="C70" s="3" t="s">
        <v>171</v>
      </c>
      <c r="D70" s="8">
        <f t="shared" si="0"/>
        <v>3843.3600000000006</v>
      </c>
      <c r="E70" s="4">
        <v>0.1</v>
      </c>
    </row>
    <row r="71" spans="1:5" x14ac:dyDescent="0.25">
      <c r="A71" s="3" t="s">
        <v>152</v>
      </c>
      <c r="B71" s="3" t="s">
        <v>170</v>
      </c>
      <c r="C71" s="3" t="s">
        <v>133</v>
      </c>
      <c r="D71" s="8">
        <f t="shared" si="0"/>
        <v>1153.008</v>
      </c>
      <c r="E71" s="4">
        <v>0.03</v>
      </c>
    </row>
    <row r="72" spans="1:5" ht="51" x14ac:dyDescent="0.25">
      <c r="A72" s="3" t="s">
        <v>154</v>
      </c>
      <c r="B72" s="21" t="s">
        <v>200</v>
      </c>
      <c r="C72" s="3" t="s">
        <v>171</v>
      </c>
      <c r="D72" s="8">
        <f t="shared" si="0"/>
        <v>3459.0240000000003</v>
      </c>
      <c r="E72" s="4">
        <v>0.09</v>
      </c>
    </row>
    <row r="73" spans="1:5" ht="76.5" x14ac:dyDescent="0.25">
      <c r="A73" s="3" t="s">
        <v>113</v>
      </c>
      <c r="B73" s="3" t="s">
        <v>168</v>
      </c>
      <c r="C73" s="3"/>
      <c r="D73" s="8">
        <f t="shared" si="0"/>
        <v>27287.856</v>
      </c>
      <c r="E73" s="4">
        <f>SUM(E74:E77)</f>
        <v>0.71</v>
      </c>
    </row>
    <row r="74" spans="1:5" x14ac:dyDescent="0.25">
      <c r="A74" s="3" t="s">
        <v>115</v>
      </c>
      <c r="B74" s="3" t="s">
        <v>139</v>
      </c>
      <c r="C74" s="3" t="s">
        <v>127</v>
      </c>
      <c r="D74" s="8">
        <f t="shared" si="0"/>
        <v>3459.0240000000003</v>
      </c>
      <c r="E74" s="4">
        <v>0.09</v>
      </c>
    </row>
    <row r="75" spans="1:5" x14ac:dyDescent="0.25">
      <c r="A75" s="3" t="s">
        <v>117</v>
      </c>
      <c r="B75" s="27" t="s">
        <v>174</v>
      </c>
      <c r="C75" s="3" t="s">
        <v>121</v>
      </c>
      <c r="D75" s="8">
        <f t="shared" si="0"/>
        <v>19216.800000000003</v>
      </c>
      <c r="E75" s="4">
        <v>0.5</v>
      </c>
    </row>
    <row r="76" spans="1:5" ht="51" x14ac:dyDescent="0.25">
      <c r="A76" s="3" t="s">
        <v>119</v>
      </c>
      <c r="B76" s="26" t="s">
        <v>200</v>
      </c>
      <c r="C76" s="3" t="s">
        <v>171</v>
      </c>
      <c r="D76" s="8">
        <f t="shared" ref="D76:D82" si="1">E76*3202.8*12</f>
        <v>3459.0240000000003</v>
      </c>
      <c r="E76" s="4">
        <v>0.09</v>
      </c>
    </row>
    <row r="77" spans="1:5" x14ac:dyDescent="0.25">
      <c r="A77" s="3"/>
      <c r="B77" s="3" t="s">
        <v>170</v>
      </c>
      <c r="C77" s="3" t="s">
        <v>133</v>
      </c>
      <c r="D77" s="8">
        <f t="shared" si="1"/>
        <v>1153.008</v>
      </c>
      <c r="E77" s="4">
        <v>0.03</v>
      </c>
    </row>
    <row r="78" spans="1:5" ht="76.5" x14ac:dyDescent="0.25">
      <c r="A78" s="3" t="s">
        <v>193</v>
      </c>
      <c r="B78" s="7" t="s">
        <v>134</v>
      </c>
      <c r="C78" s="7"/>
      <c r="D78" s="8">
        <f t="shared" si="1"/>
        <v>384.33600000000007</v>
      </c>
      <c r="E78" s="15">
        <v>0.01</v>
      </c>
    </row>
    <row r="79" spans="1:5" ht="76.5" x14ac:dyDescent="0.25">
      <c r="A79" s="10" t="s">
        <v>194</v>
      </c>
      <c r="B79" s="3" t="s">
        <v>134</v>
      </c>
      <c r="C79" s="3" t="s">
        <v>135</v>
      </c>
      <c r="D79" s="8">
        <f t="shared" si="1"/>
        <v>384.33600000000007</v>
      </c>
      <c r="E79" s="4">
        <v>0.01</v>
      </c>
    </row>
    <row r="80" spans="1:5" ht="51" x14ac:dyDescent="0.25">
      <c r="A80" s="3" t="s">
        <v>195</v>
      </c>
      <c r="B80" s="7" t="s">
        <v>136</v>
      </c>
      <c r="C80" s="7"/>
      <c r="D80" s="8">
        <f t="shared" si="1"/>
        <v>7686.7200000000012</v>
      </c>
      <c r="E80" s="15">
        <f>SUM(E81)</f>
        <v>0.2</v>
      </c>
    </row>
    <row r="81" spans="1:5" ht="51" x14ac:dyDescent="0.25">
      <c r="A81" s="3" t="s">
        <v>196</v>
      </c>
      <c r="B81" s="3" t="s">
        <v>136</v>
      </c>
      <c r="C81" s="3" t="s">
        <v>173</v>
      </c>
      <c r="D81" s="8">
        <f t="shared" si="1"/>
        <v>7686.7200000000012</v>
      </c>
      <c r="E81" s="15">
        <v>0.2</v>
      </c>
    </row>
    <row r="82" spans="1:5" x14ac:dyDescent="0.25">
      <c r="A82" s="10"/>
      <c r="B82" s="16" t="s">
        <v>137</v>
      </c>
      <c r="C82" s="3"/>
      <c r="D82" s="8">
        <f t="shared" si="1"/>
        <v>441986.4</v>
      </c>
      <c r="E82" s="2">
        <f>C88+E80+E78+E73+E68+E61+E56+E54+E51+E47+E45+E41+E36+E32+E25+E21+E17+E11</f>
        <v>11.5</v>
      </c>
    </row>
  </sheetData>
  <mergeCells count="11">
    <mergeCell ref="A67:D67"/>
    <mergeCell ref="A5:E5"/>
    <mergeCell ref="A6:E6"/>
    <mergeCell ref="A7:E7"/>
    <mergeCell ref="A8:E8"/>
    <mergeCell ref="A10:E10"/>
    <mergeCell ref="C1:E1"/>
    <mergeCell ref="C2:E2"/>
    <mergeCell ref="C3:E3"/>
    <mergeCell ref="C4:E4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46"/>
      <c r="D4" s="46"/>
      <c r="E4" s="46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36" customHeight="1" x14ac:dyDescent="0.25">
      <c r="A8" s="51" t="s">
        <v>234</v>
      </c>
      <c r="B8" s="49"/>
      <c r="C8" s="49"/>
      <c r="D8" s="49"/>
      <c r="E8" s="49"/>
    </row>
    <row r="9" spans="1:5" ht="38.25" x14ac:dyDescent="0.25">
      <c r="A9" s="28" t="s">
        <v>3</v>
      </c>
      <c r="B9" s="28" t="s">
        <v>4</v>
      </c>
      <c r="C9" s="28" t="s">
        <v>5</v>
      </c>
      <c r="D9" s="28" t="s">
        <v>6</v>
      </c>
      <c r="E9" s="28" t="s">
        <v>7</v>
      </c>
    </row>
    <row r="10" spans="1:5" ht="24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E11*832.8*12</f>
        <v>999.3599999999999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E12*832.8*12</f>
        <v>199.87199999999999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199.87199999999999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199.87199999999999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299.80799999999999</v>
      </c>
      <c r="E15" s="4">
        <v>0.03</v>
      </c>
    </row>
    <row r="16" spans="1:5" ht="25.5" x14ac:dyDescent="0.25">
      <c r="A16" s="10" t="s">
        <v>177</v>
      </c>
      <c r="B16" s="3" t="s">
        <v>178</v>
      </c>
      <c r="C16" s="3" t="s">
        <v>13</v>
      </c>
      <c r="D16" s="8">
        <f t="shared" si="0"/>
        <v>99.935999999999993</v>
      </c>
      <c r="E16" s="4">
        <v>0.01</v>
      </c>
    </row>
    <row r="17" spans="1:5" x14ac:dyDescent="0.25">
      <c r="A17" s="3" t="s">
        <v>22</v>
      </c>
      <c r="B17" s="7" t="s">
        <v>23</v>
      </c>
      <c r="C17" s="7"/>
      <c r="D17" s="8">
        <f t="shared" si="0"/>
        <v>599.61599999999999</v>
      </c>
      <c r="E17" s="9">
        <f>SUM(E18:E20)</f>
        <v>0.06</v>
      </c>
    </row>
    <row r="18" spans="1:5" ht="38.25" x14ac:dyDescent="0.25">
      <c r="A18" s="10" t="s">
        <v>24</v>
      </c>
      <c r="B18" s="3" t="s">
        <v>25</v>
      </c>
      <c r="C18" s="3" t="s">
        <v>13</v>
      </c>
      <c r="D18" s="8">
        <f t="shared" si="0"/>
        <v>199.87199999999999</v>
      </c>
      <c r="E18" s="4">
        <v>0.02</v>
      </c>
    </row>
    <row r="19" spans="1:5" ht="63.75" x14ac:dyDescent="0.25">
      <c r="A19" s="10" t="s">
        <v>26</v>
      </c>
      <c r="B19" s="3" t="s">
        <v>27</v>
      </c>
      <c r="C19" s="3" t="s">
        <v>13</v>
      </c>
      <c r="D19" s="8">
        <f t="shared" si="0"/>
        <v>199.87199999999999</v>
      </c>
      <c r="E19" s="4">
        <v>0.02</v>
      </c>
    </row>
    <row r="20" spans="1:5" ht="38.25" x14ac:dyDescent="0.25">
      <c r="A20" s="10" t="s">
        <v>28</v>
      </c>
      <c r="B20" s="3" t="s">
        <v>29</v>
      </c>
      <c r="C20" s="3" t="s">
        <v>13</v>
      </c>
      <c r="D20" s="8">
        <f t="shared" si="0"/>
        <v>199.87199999999999</v>
      </c>
      <c r="E20" s="4">
        <v>0.02</v>
      </c>
    </row>
    <row r="21" spans="1:5" ht="25.5" x14ac:dyDescent="0.25">
      <c r="A21" s="3" t="s">
        <v>30</v>
      </c>
      <c r="B21" s="7" t="s">
        <v>31</v>
      </c>
      <c r="C21" s="7"/>
      <c r="D21" s="8">
        <f t="shared" si="0"/>
        <v>599.61599999999999</v>
      </c>
      <c r="E21" s="9">
        <f>SUM(E22:E24)</f>
        <v>0.06</v>
      </c>
    </row>
    <row r="22" spans="1:5" ht="76.5" x14ac:dyDescent="0.25">
      <c r="A22" s="10" t="s">
        <v>32</v>
      </c>
      <c r="B22" s="3" t="s">
        <v>33</v>
      </c>
      <c r="C22" s="3" t="s">
        <v>13</v>
      </c>
      <c r="D22" s="8">
        <f t="shared" si="0"/>
        <v>199.87199999999999</v>
      </c>
      <c r="E22" s="4">
        <v>0.02</v>
      </c>
    </row>
    <row r="23" spans="1:5" ht="51" x14ac:dyDescent="0.25">
      <c r="A23" s="10" t="s">
        <v>34</v>
      </c>
      <c r="B23" s="3" t="s">
        <v>35</v>
      </c>
      <c r="C23" s="3" t="s">
        <v>13</v>
      </c>
      <c r="D23" s="8">
        <f t="shared" si="0"/>
        <v>199.87199999999999</v>
      </c>
      <c r="E23" s="4">
        <v>0.02</v>
      </c>
    </row>
    <row r="24" spans="1:5" ht="51" x14ac:dyDescent="0.25">
      <c r="A24" s="10" t="s">
        <v>36</v>
      </c>
      <c r="B24" s="3" t="s">
        <v>37</v>
      </c>
      <c r="C24" s="3" t="s">
        <v>21</v>
      </c>
      <c r="D24" s="8">
        <f t="shared" si="0"/>
        <v>199.87199999999999</v>
      </c>
      <c r="E24" s="4">
        <v>0.02</v>
      </c>
    </row>
    <row r="25" spans="1:5" ht="25.5" x14ac:dyDescent="0.25">
      <c r="A25" s="3" t="s">
        <v>38</v>
      </c>
      <c r="B25" s="7" t="s">
        <v>164</v>
      </c>
      <c r="C25" s="7"/>
      <c r="D25" s="8">
        <f t="shared" si="0"/>
        <v>299.80799999999999</v>
      </c>
      <c r="E25" s="9">
        <f>SUM(E26:E28)</f>
        <v>0.03</v>
      </c>
    </row>
    <row r="26" spans="1:5" ht="38.25" x14ac:dyDescent="0.25">
      <c r="A26" s="10" t="s">
        <v>39</v>
      </c>
      <c r="B26" s="3" t="s">
        <v>40</v>
      </c>
      <c r="C26" s="3" t="s">
        <v>13</v>
      </c>
      <c r="D26" s="8">
        <f t="shared" si="0"/>
        <v>99.935999999999993</v>
      </c>
      <c r="E26" s="4">
        <v>0.01</v>
      </c>
    </row>
    <row r="27" spans="1:5" ht="63.75" x14ac:dyDescent="0.25">
      <c r="A27" s="10" t="s">
        <v>41</v>
      </c>
      <c r="B27" s="3" t="s">
        <v>42</v>
      </c>
      <c r="C27" s="3" t="s">
        <v>13</v>
      </c>
      <c r="D27" s="8">
        <f t="shared" si="0"/>
        <v>99.935999999999993</v>
      </c>
      <c r="E27" s="4">
        <v>0.01</v>
      </c>
    </row>
    <row r="28" spans="1:5" ht="38.25" x14ac:dyDescent="0.25">
      <c r="A28" s="10" t="s">
        <v>175</v>
      </c>
      <c r="B28" s="3" t="s">
        <v>44</v>
      </c>
      <c r="C28" s="3" t="s">
        <v>21</v>
      </c>
      <c r="D28" s="8">
        <f t="shared" si="0"/>
        <v>99.935999999999993</v>
      </c>
      <c r="E28" s="4">
        <v>0.01</v>
      </c>
    </row>
    <row r="29" spans="1:5" ht="25.5" x14ac:dyDescent="0.25">
      <c r="A29" s="3" t="s">
        <v>45</v>
      </c>
      <c r="B29" s="7" t="s">
        <v>46</v>
      </c>
      <c r="C29" s="7"/>
      <c r="D29" s="8">
        <f t="shared" si="0"/>
        <v>26183.232000000004</v>
      </c>
      <c r="E29" s="11">
        <f>SUM(E30:E35)</f>
        <v>2.62</v>
      </c>
    </row>
    <row r="30" spans="1:5" x14ac:dyDescent="0.25">
      <c r="A30" s="12" t="s">
        <v>47</v>
      </c>
      <c r="B30" s="13" t="s">
        <v>48</v>
      </c>
      <c r="C30" s="3" t="s">
        <v>49</v>
      </c>
      <c r="D30" s="8">
        <f t="shared" si="0"/>
        <v>499.68</v>
      </c>
      <c r="E30" s="14">
        <v>0.05</v>
      </c>
    </row>
    <row r="31" spans="1:5" ht="25.5" x14ac:dyDescent="0.25">
      <c r="A31" s="10" t="s">
        <v>50</v>
      </c>
      <c r="B31" s="3" t="s">
        <v>180</v>
      </c>
      <c r="C31" s="3" t="s">
        <v>49</v>
      </c>
      <c r="D31" s="8">
        <f t="shared" si="0"/>
        <v>399.74399999999997</v>
      </c>
      <c r="E31" s="14">
        <v>0.04</v>
      </c>
    </row>
    <row r="32" spans="1:5" ht="51" x14ac:dyDescent="0.25">
      <c r="A32" s="10" t="s">
        <v>51</v>
      </c>
      <c r="B32" s="3" t="s">
        <v>52</v>
      </c>
      <c r="C32" s="3" t="s">
        <v>18</v>
      </c>
      <c r="D32" s="8">
        <f t="shared" si="0"/>
        <v>299.80799999999999</v>
      </c>
      <c r="E32" s="2">
        <v>0.03</v>
      </c>
    </row>
    <row r="33" spans="1:5" ht="38.25" x14ac:dyDescent="0.25">
      <c r="A33" s="10" t="s">
        <v>53</v>
      </c>
      <c r="B33" s="3" t="s">
        <v>54</v>
      </c>
      <c r="C33" s="3" t="s">
        <v>18</v>
      </c>
      <c r="D33" s="8">
        <f t="shared" si="0"/>
        <v>199.87199999999999</v>
      </c>
      <c r="E33" s="2">
        <v>0.02</v>
      </c>
    </row>
    <row r="34" spans="1:5" ht="25.5" x14ac:dyDescent="0.25">
      <c r="A34" s="10" t="s">
        <v>55</v>
      </c>
      <c r="B34" s="3" t="s">
        <v>56</v>
      </c>
      <c r="C34" s="3" t="s">
        <v>57</v>
      </c>
      <c r="D34" s="8">
        <f t="shared" si="0"/>
        <v>999.36</v>
      </c>
      <c r="E34" s="2">
        <v>0.1</v>
      </c>
    </row>
    <row r="35" spans="1:5" ht="38.25" x14ac:dyDescent="0.25">
      <c r="A35" s="10" t="s">
        <v>211</v>
      </c>
      <c r="B35" s="3" t="s">
        <v>143</v>
      </c>
      <c r="C35" s="3" t="s">
        <v>21</v>
      </c>
      <c r="D35" s="8">
        <f t="shared" si="0"/>
        <v>23784.767999999996</v>
      </c>
      <c r="E35" s="2">
        <v>2.38</v>
      </c>
    </row>
    <row r="36" spans="1:5" ht="25.5" x14ac:dyDescent="0.25">
      <c r="A36" s="3" t="s">
        <v>58</v>
      </c>
      <c r="B36" s="7" t="s">
        <v>59</v>
      </c>
      <c r="C36" s="7"/>
      <c r="D36" s="8">
        <f t="shared" si="0"/>
        <v>1299.1679999999999</v>
      </c>
      <c r="E36" s="15">
        <f>SUM(E37:E39)</f>
        <v>0.13</v>
      </c>
    </row>
    <row r="37" spans="1:5" ht="25.5" x14ac:dyDescent="0.25">
      <c r="A37" s="10" t="s">
        <v>60</v>
      </c>
      <c r="B37" s="3" t="s">
        <v>61</v>
      </c>
      <c r="C37" s="3" t="s">
        <v>13</v>
      </c>
      <c r="D37" s="8">
        <f t="shared" si="0"/>
        <v>1099.2959999999998</v>
      </c>
      <c r="E37" s="4">
        <v>0.11</v>
      </c>
    </row>
    <row r="38" spans="1:5" ht="51" x14ac:dyDescent="0.25">
      <c r="A38" s="10" t="s">
        <v>62</v>
      </c>
      <c r="B38" s="3" t="s">
        <v>63</v>
      </c>
      <c r="C38" s="3" t="s">
        <v>13</v>
      </c>
      <c r="D38" s="8">
        <f t="shared" si="0"/>
        <v>99.935999999999993</v>
      </c>
      <c r="E38" s="4">
        <v>0.01</v>
      </c>
    </row>
    <row r="39" spans="1:5" ht="25.5" x14ac:dyDescent="0.25">
      <c r="A39" s="10" t="s">
        <v>64</v>
      </c>
      <c r="B39" s="3" t="s">
        <v>65</v>
      </c>
      <c r="C39" s="3" t="s">
        <v>21</v>
      </c>
      <c r="D39" s="8">
        <f t="shared" si="0"/>
        <v>99.935999999999993</v>
      </c>
      <c r="E39" s="4">
        <v>0.01</v>
      </c>
    </row>
    <row r="40" spans="1:5" ht="25.5" x14ac:dyDescent="0.25">
      <c r="A40" s="3" t="s">
        <v>66</v>
      </c>
      <c r="B40" s="7" t="s">
        <v>67</v>
      </c>
      <c r="C40" s="7"/>
      <c r="D40" s="8">
        <f t="shared" si="0"/>
        <v>7195.3919999999998</v>
      </c>
      <c r="E40" s="15">
        <f>SUM(E41:E44)</f>
        <v>0.72000000000000008</v>
      </c>
    </row>
    <row r="41" spans="1:5" ht="25.5" x14ac:dyDescent="0.25">
      <c r="A41" s="3" t="s">
        <v>68</v>
      </c>
      <c r="B41" s="3" t="s">
        <v>69</v>
      </c>
      <c r="C41" s="3" t="s">
        <v>13</v>
      </c>
      <c r="D41" s="8">
        <f t="shared" si="0"/>
        <v>199.87199999999999</v>
      </c>
      <c r="E41" s="15">
        <v>0.02</v>
      </c>
    </row>
    <row r="42" spans="1:5" ht="25.5" x14ac:dyDescent="0.25">
      <c r="A42" s="3" t="s">
        <v>176</v>
      </c>
      <c r="B42" s="3" t="s">
        <v>242</v>
      </c>
      <c r="C42" s="3" t="s">
        <v>72</v>
      </c>
      <c r="D42" s="8">
        <f t="shared" si="0"/>
        <v>6495.8399999999992</v>
      </c>
      <c r="E42" s="15">
        <v>0.65</v>
      </c>
    </row>
    <row r="43" spans="1:5" ht="38.25" x14ac:dyDescent="0.25">
      <c r="A43" s="3" t="s">
        <v>70</v>
      </c>
      <c r="B43" s="3" t="s">
        <v>74</v>
      </c>
      <c r="C43" s="3" t="s">
        <v>13</v>
      </c>
      <c r="D43" s="8">
        <f t="shared" si="0"/>
        <v>199.87199999999999</v>
      </c>
      <c r="E43" s="15">
        <v>0.02</v>
      </c>
    </row>
    <row r="44" spans="1:5" ht="38.25" x14ac:dyDescent="0.25">
      <c r="A44" s="3" t="s">
        <v>73</v>
      </c>
      <c r="B44" s="3" t="s">
        <v>75</v>
      </c>
      <c r="C44" s="3" t="s">
        <v>21</v>
      </c>
      <c r="D44" s="8">
        <f t="shared" si="0"/>
        <v>299.80799999999999</v>
      </c>
      <c r="E44" s="15">
        <v>0.03</v>
      </c>
    </row>
    <row r="45" spans="1:5" ht="25.5" x14ac:dyDescent="0.25">
      <c r="A45" s="3" t="s">
        <v>76</v>
      </c>
      <c r="B45" s="7" t="s">
        <v>77</v>
      </c>
      <c r="C45" s="7"/>
      <c r="D45" s="8">
        <f t="shared" si="0"/>
        <v>299.80799999999999</v>
      </c>
      <c r="E45" s="15">
        <f>SUM(E46:E48)</f>
        <v>0.03</v>
      </c>
    </row>
    <row r="46" spans="1:5" ht="63.75" x14ac:dyDescent="0.25">
      <c r="A46" s="10" t="s">
        <v>78</v>
      </c>
      <c r="B46" s="3" t="s">
        <v>79</v>
      </c>
      <c r="C46" s="3" t="s">
        <v>13</v>
      </c>
      <c r="D46" s="8">
        <f t="shared" si="0"/>
        <v>99.935999999999993</v>
      </c>
      <c r="E46" s="4">
        <v>0.01</v>
      </c>
    </row>
    <row r="47" spans="1:5" x14ac:dyDescent="0.25">
      <c r="A47" s="10" t="s">
        <v>80</v>
      </c>
      <c r="B47" s="3" t="s">
        <v>81</v>
      </c>
      <c r="C47" s="3" t="s">
        <v>13</v>
      </c>
      <c r="D47" s="8">
        <f t="shared" si="0"/>
        <v>99.935999999999993</v>
      </c>
      <c r="E47" s="4">
        <v>0.01</v>
      </c>
    </row>
    <row r="48" spans="1:5" ht="38.25" x14ac:dyDescent="0.25">
      <c r="A48" s="10" t="s">
        <v>82</v>
      </c>
      <c r="B48" s="3" t="s">
        <v>83</v>
      </c>
      <c r="C48" s="3" t="s">
        <v>21</v>
      </c>
      <c r="D48" s="8">
        <f t="shared" si="0"/>
        <v>99.935999999999993</v>
      </c>
      <c r="E48" s="4">
        <v>0.01</v>
      </c>
    </row>
    <row r="49" spans="1:5" ht="76.5" x14ac:dyDescent="0.25">
      <c r="A49" s="10" t="s">
        <v>84</v>
      </c>
      <c r="B49" s="7" t="s">
        <v>85</v>
      </c>
      <c r="C49" s="3"/>
      <c r="D49" s="8">
        <f t="shared" si="0"/>
        <v>14190.911999999997</v>
      </c>
      <c r="E49" s="4">
        <f>E50</f>
        <v>1.42</v>
      </c>
    </row>
    <row r="50" spans="1:5" ht="38.25" x14ac:dyDescent="0.25">
      <c r="A50" s="10" t="s">
        <v>86</v>
      </c>
      <c r="B50" s="3" t="s">
        <v>197</v>
      </c>
      <c r="C50" s="3" t="s">
        <v>13</v>
      </c>
      <c r="D50" s="8">
        <f t="shared" si="0"/>
        <v>14190.911999999997</v>
      </c>
      <c r="E50" s="4">
        <v>1.42</v>
      </c>
    </row>
    <row r="51" spans="1:5" ht="38.25" x14ac:dyDescent="0.25">
      <c r="A51" s="3" t="s">
        <v>87</v>
      </c>
      <c r="B51" s="7" t="s">
        <v>88</v>
      </c>
      <c r="C51" s="7"/>
      <c r="D51" s="8">
        <f t="shared" si="0"/>
        <v>2298.5279999999998</v>
      </c>
      <c r="E51" s="9">
        <f>SUM(E52:E53)</f>
        <v>0.22999999999999998</v>
      </c>
    </row>
    <row r="52" spans="1:5" ht="63.75" x14ac:dyDescent="0.25">
      <c r="A52" s="10" t="s">
        <v>89</v>
      </c>
      <c r="B52" s="3" t="s">
        <v>90</v>
      </c>
      <c r="C52" s="3" t="s">
        <v>13</v>
      </c>
      <c r="D52" s="8">
        <f t="shared" si="0"/>
        <v>499.68</v>
      </c>
      <c r="E52" s="4">
        <v>0.05</v>
      </c>
    </row>
    <row r="53" spans="1:5" ht="51" x14ac:dyDescent="0.25">
      <c r="A53" s="10" t="s">
        <v>91</v>
      </c>
      <c r="B53" s="3" t="s">
        <v>92</v>
      </c>
      <c r="C53" s="3" t="s">
        <v>93</v>
      </c>
      <c r="D53" s="8">
        <f t="shared" si="0"/>
        <v>1798.848</v>
      </c>
      <c r="E53" s="4">
        <v>0.18</v>
      </c>
    </row>
    <row r="54" spans="1:5" x14ac:dyDescent="0.25">
      <c r="A54" s="42" t="s">
        <v>94</v>
      </c>
      <c r="B54" s="43"/>
      <c r="C54" s="43"/>
      <c r="D54" s="47"/>
      <c r="E54" s="3"/>
    </row>
    <row r="55" spans="1:5" ht="25.5" x14ac:dyDescent="0.25">
      <c r="A55" s="3" t="s">
        <v>95</v>
      </c>
      <c r="B55" s="7" t="s">
        <v>96</v>
      </c>
      <c r="C55" s="7"/>
      <c r="D55" s="8">
        <f t="shared" si="0"/>
        <v>3197.9519999999998</v>
      </c>
      <c r="E55" s="9">
        <f>SUM(E56:E57)</f>
        <v>0.32</v>
      </c>
    </row>
    <row r="56" spans="1:5" ht="38.25" x14ac:dyDescent="0.25">
      <c r="A56" s="10" t="s">
        <v>97</v>
      </c>
      <c r="B56" s="3" t="s">
        <v>98</v>
      </c>
      <c r="C56" s="3" t="s">
        <v>13</v>
      </c>
      <c r="D56" s="8">
        <f t="shared" si="0"/>
        <v>3098.0160000000001</v>
      </c>
      <c r="E56" s="4">
        <v>0.31</v>
      </c>
    </row>
    <row r="57" spans="1:5" ht="25.5" x14ac:dyDescent="0.25">
      <c r="A57" s="10" t="s">
        <v>99</v>
      </c>
      <c r="B57" s="3" t="s">
        <v>65</v>
      </c>
      <c r="C57" s="3" t="s">
        <v>21</v>
      </c>
      <c r="D57" s="8">
        <f t="shared" si="0"/>
        <v>99.935999999999993</v>
      </c>
      <c r="E57" s="4">
        <v>0.01</v>
      </c>
    </row>
    <row r="58" spans="1:5" ht="51" x14ac:dyDescent="0.25">
      <c r="A58" s="3" t="s">
        <v>100</v>
      </c>
      <c r="B58" s="7" t="s">
        <v>101</v>
      </c>
      <c r="C58" s="7"/>
      <c r="D58" s="8">
        <f t="shared" si="0"/>
        <v>1698.9119999999998</v>
      </c>
      <c r="E58" s="9">
        <f>SUM(E59:E59)</f>
        <v>0.17</v>
      </c>
    </row>
    <row r="59" spans="1:5" ht="25.5" x14ac:dyDescent="0.25">
      <c r="A59" s="10" t="s">
        <v>187</v>
      </c>
      <c r="B59" s="3" t="s">
        <v>102</v>
      </c>
      <c r="C59" s="3" t="s">
        <v>57</v>
      </c>
      <c r="D59" s="8">
        <f t="shared" si="0"/>
        <v>1698.9119999999998</v>
      </c>
      <c r="E59" s="4">
        <v>0.17</v>
      </c>
    </row>
    <row r="60" spans="1:5" ht="38.25" x14ac:dyDescent="0.25">
      <c r="A60" s="3" t="s">
        <v>103</v>
      </c>
      <c r="B60" s="7" t="s">
        <v>104</v>
      </c>
      <c r="C60" s="7"/>
      <c r="D60" s="8">
        <f t="shared" si="0"/>
        <v>33178.752</v>
      </c>
      <c r="E60" s="9">
        <f>SUM(E61:E64)</f>
        <v>3.3200000000000003</v>
      </c>
    </row>
    <row r="61" spans="1:5" ht="51" x14ac:dyDescent="0.25">
      <c r="A61" s="10" t="s">
        <v>105</v>
      </c>
      <c r="B61" s="3" t="s">
        <v>198</v>
      </c>
      <c r="C61" s="3" t="s">
        <v>13</v>
      </c>
      <c r="D61" s="8">
        <f t="shared" si="0"/>
        <v>6795.6479999999992</v>
      </c>
      <c r="E61" s="4">
        <v>0.68</v>
      </c>
    </row>
    <row r="62" spans="1:5" ht="51" x14ac:dyDescent="0.25">
      <c r="A62" s="10" t="s">
        <v>191</v>
      </c>
      <c r="B62" s="3" t="s">
        <v>108</v>
      </c>
      <c r="C62" s="3" t="s">
        <v>72</v>
      </c>
      <c r="D62" s="8">
        <f t="shared" si="0"/>
        <v>5396.5439999999999</v>
      </c>
      <c r="E62" s="4">
        <v>0.54</v>
      </c>
    </row>
    <row r="63" spans="1:5" ht="38.25" x14ac:dyDescent="0.25">
      <c r="A63" s="10" t="s">
        <v>192</v>
      </c>
      <c r="B63" s="3" t="s">
        <v>110</v>
      </c>
      <c r="C63" s="3" t="s">
        <v>106</v>
      </c>
      <c r="D63" s="8">
        <f t="shared" si="0"/>
        <v>9993.5999999999985</v>
      </c>
      <c r="E63" s="4">
        <v>1</v>
      </c>
    </row>
    <row r="64" spans="1:5" ht="38.25" x14ac:dyDescent="0.25">
      <c r="A64" s="10" t="s">
        <v>107</v>
      </c>
      <c r="B64" s="3" t="s">
        <v>112</v>
      </c>
      <c r="C64" s="3" t="s">
        <v>72</v>
      </c>
      <c r="D64" s="8">
        <f t="shared" si="0"/>
        <v>10992.960000000001</v>
      </c>
      <c r="E64" s="4">
        <v>1.1000000000000001</v>
      </c>
    </row>
    <row r="65" spans="1:5" ht="38.25" x14ac:dyDescent="0.25">
      <c r="A65" s="3" t="s">
        <v>145</v>
      </c>
      <c r="B65" s="7" t="s">
        <v>114</v>
      </c>
      <c r="C65" s="7"/>
      <c r="D65" s="8">
        <f t="shared" si="0"/>
        <v>8494.56</v>
      </c>
      <c r="E65" s="9">
        <f>SUM(E66:E70)</f>
        <v>0.85000000000000009</v>
      </c>
    </row>
    <row r="66" spans="1:5" ht="51" x14ac:dyDescent="0.25">
      <c r="A66" s="10" t="s">
        <v>147</v>
      </c>
      <c r="B66" s="3" t="s">
        <v>116</v>
      </c>
      <c r="C66" s="3" t="s">
        <v>13</v>
      </c>
      <c r="D66" s="8">
        <f t="shared" si="0"/>
        <v>999.36</v>
      </c>
      <c r="E66" s="4">
        <v>0.1</v>
      </c>
    </row>
    <row r="67" spans="1:5" ht="25.5" x14ac:dyDescent="0.25">
      <c r="A67" s="10" t="s">
        <v>149</v>
      </c>
      <c r="B67" s="3" t="s">
        <v>118</v>
      </c>
      <c r="C67" s="3" t="s">
        <v>13</v>
      </c>
      <c r="D67" s="8">
        <f t="shared" si="0"/>
        <v>999.36</v>
      </c>
      <c r="E67" s="4">
        <v>0.1</v>
      </c>
    </row>
    <row r="68" spans="1:5" ht="51" x14ac:dyDescent="0.25">
      <c r="A68" s="10" t="s">
        <v>152</v>
      </c>
      <c r="B68" s="3" t="s">
        <v>120</v>
      </c>
      <c r="C68" s="3" t="s">
        <v>121</v>
      </c>
      <c r="D68" s="8">
        <f t="shared" si="0"/>
        <v>2998.08</v>
      </c>
      <c r="E68" s="4">
        <v>0.3</v>
      </c>
    </row>
    <row r="69" spans="1:5" ht="25.5" x14ac:dyDescent="0.25">
      <c r="A69" s="10" t="s">
        <v>154</v>
      </c>
      <c r="B69" s="3" t="s">
        <v>140</v>
      </c>
      <c r="C69" s="3" t="s">
        <v>106</v>
      </c>
      <c r="D69" s="8">
        <f t="shared" si="0"/>
        <v>699.55200000000002</v>
      </c>
      <c r="E69" s="4">
        <v>7.0000000000000007E-2</v>
      </c>
    </row>
    <row r="70" spans="1:5" ht="25.5" x14ac:dyDescent="0.25">
      <c r="A70" s="10" t="s">
        <v>156</v>
      </c>
      <c r="B70" s="3" t="s">
        <v>125</v>
      </c>
      <c r="C70" s="3" t="s">
        <v>126</v>
      </c>
      <c r="D70" s="8">
        <f t="shared" si="0"/>
        <v>2798.2080000000001</v>
      </c>
      <c r="E70" s="4">
        <v>0.28000000000000003</v>
      </c>
    </row>
    <row r="71" spans="1:5" x14ac:dyDescent="0.25">
      <c r="A71" s="35" t="s">
        <v>128</v>
      </c>
      <c r="B71" s="36"/>
      <c r="C71" s="36"/>
      <c r="D71" s="37"/>
      <c r="E71" s="4"/>
    </row>
    <row r="72" spans="1:5" ht="89.25" x14ac:dyDescent="0.25">
      <c r="A72" s="5" t="s">
        <v>113</v>
      </c>
      <c r="B72" s="3" t="s">
        <v>213</v>
      </c>
      <c r="C72" s="3"/>
      <c r="D72" s="8">
        <f t="shared" si="0"/>
        <v>5196.6719999999996</v>
      </c>
      <c r="E72" s="4">
        <f>SUM(E73:E76)</f>
        <v>0.52</v>
      </c>
    </row>
    <row r="73" spans="1:5" ht="51" x14ac:dyDescent="0.25">
      <c r="A73" s="3" t="s">
        <v>115</v>
      </c>
      <c r="B73" s="22" t="s">
        <v>199</v>
      </c>
      <c r="C73" s="3" t="s">
        <v>171</v>
      </c>
      <c r="D73" s="8">
        <f t="shared" si="0"/>
        <v>2998.08</v>
      </c>
      <c r="E73" s="4">
        <v>0.3</v>
      </c>
    </row>
    <row r="74" spans="1:5" ht="51" x14ac:dyDescent="0.25">
      <c r="A74" s="3" t="s">
        <v>117</v>
      </c>
      <c r="B74" s="3" t="s">
        <v>169</v>
      </c>
      <c r="C74" s="3" t="s">
        <v>171</v>
      </c>
      <c r="D74" s="8">
        <f t="shared" si="0"/>
        <v>999.36</v>
      </c>
      <c r="E74" s="4">
        <v>0.1</v>
      </c>
    </row>
    <row r="75" spans="1:5" x14ac:dyDescent="0.25">
      <c r="A75" s="3" t="s">
        <v>119</v>
      </c>
      <c r="B75" s="3" t="s">
        <v>170</v>
      </c>
      <c r="C75" s="3" t="s">
        <v>133</v>
      </c>
      <c r="D75" s="8">
        <f t="shared" si="0"/>
        <v>299.80799999999999</v>
      </c>
      <c r="E75" s="4">
        <v>0.03</v>
      </c>
    </row>
    <row r="76" spans="1:5" ht="51" x14ac:dyDescent="0.25">
      <c r="A76" s="3" t="s">
        <v>122</v>
      </c>
      <c r="B76" s="21" t="s">
        <v>200</v>
      </c>
      <c r="C76" s="3" t="s">
        <v>171</v>
      </c>
      <c r="D76" s="8">
        <f t="shared" ref="D76:D86" si="1">E76*832.8*12</f>
        <v>899.42399999999998</v>
      </c>
      <c r="E76" s="4">
        <v>0.09</v>
      </c>
    </row>
    <row r="77" spans="1:5" ht="76.5" x14ac:dyDescent="0.25">
      <c r="A77" s="3" t="s">
        <v>193</v>
      </c>
      <c r="B77" s="3" t="s">
        <v>168</v>
      </c>
      <c r="C77" s="3"/>
      <c r="D77" s="8">
        <f t="shared" si="1"/>
        <v>7095.4559999999983</v>
      </c>
      <c r="E77" s="4">
        <f>SUM(E78:E81)</f>
        <v>0.71</v>
      </c>
    </row>
    <row r="78" spans="1:5" x14ac:dyDescent="0.25">
      <c r="A78" s="3" t="s">
        <v>194</v>
      </c>
      <c r="B78" s="3" t="s">
        <v>139</v>
      </c>
      <c r="C78" s="3" t="s">
        <v>127</v>
      </c>
      <c r="D78" s="8">
        <f t="shared" si="1"/>
        <v>899.42399999999998</v>
      </c>
      <c r="E78" s="4">
        <v>0.09</v>
      </c>
    </row>
    <row r="79" spans="1:5" x14ac:dyDescent="0.25">
      <c r="A79" s="3" t="s">
        <v>208</v>
      </c>
      <c r="B79" s="27" t="s">
        <v>174</v>
      </c>
      <c r="C79" s="3" t="s">
        <v>121</v>
      </c>
      <c r="D79" s="8">
        <f t="shared" si="1"/>
        <v>4996.7999999999993</v>
      </c>
      <c r="E79" s="4">
        <v>0.5</v>
      </c>
    </row>
    <row r="80" spans="1:5" ht="51" x14ac:dyDescent="0.25">
      <c r="A80" s="3" t="s">
        <v>209</v>
      </c>
      <c r="B80" s="26" t="s">
        <v>200</v>
      </c>
      <c r="C80" s="3" t="s">
        <v>171</v>
      </c>
      <c r="D80" s="8">
        <f t="shared" si="1"/>
        <v>899.42399999999998</v>
      </c>
      <c r="E80" s="4">
        <v>0.09</v>
      </c>
    </row>
    <row r="81" spans="1:5" x14ac:dyDescent="0.25">
      <c r="A81" s="3" t="s">
        <v>219</v>
      </c>
      <c r="B81" s="3" t="s">
        <v>170</v>
      </c>
      <c r="C81" s="3" t="s">
        <v>133</v>
      </c>
      <c r="D81" s="8">
        <f t="shared" si="1"/>
        <v>299.80799999999999</v>
      </c>
      <c r="E81" s="4">
        <v>0.03</v>
      </c>
    </row>
    <row r="82" spans="1:5" ht="76.5" x14ac:dyDescent="0.25">
      <c r="A82" s="3" t="s">
        <v>195</v>
      </c>
      <c r="B82" s="7" t="s">
        <v>134</v>
      </c>
      <c r="C82" s="7"/>
      <c r="D82" s="8">
        <f t="shared" si="1"/>
        <v>99.935999999999993</v>
      </c>
      <c r="E82" s="15">
        <v>0.01</v>
      </c>
    </row>
    <row r="83" spans="1:5" ht="76.5" x14ac:dyDescent="0.25">
      <c r="A83" s="10" t="s">
        <v>196</v>
      </c>
      <c r="B83" s="3" t="s">
        <v>134</v>
      </c>
      <c r="C83" s="3" t="s">
        <v>135</v>
      </c>
      <c r="D83" s="8">
        <f t="shared" si="1"/>
        <v>99.935999999999993</v>
      </c>
      <c r="E83" s="4">
        <v>0.01</v>
      </c>
    </row>
    <row r="84" spans="1:5" ht="51" x14ac:dyDescent="0.25">
      <c r="A84" s="3" t="s">
        <v>129</v>
      </c>
      <c r="B84" s="7" t="s">
        <v>136</v>
      </c>
      <c r="C84" s="7"/>
      <c r="D84" s="8">
        <f t="shared" si="1"/>
        <v>1998.72</v>
      </c>
      <c r="E84" s="15">
        <f>SUM(E85)</f>
        <v>0.2</v>
      </c>
    </row>
    <row r="85" spans="1:5" ht="51" x14ac:dyDescent="0.25">
      <c r="A85" s="3" t="s">
        <v>210</v>
      </c>
      <c r="B85" s="3" t="s">
        <v>136</v>
      </c>
      <c r="C85" s="3" t="s">
        <v>173</v>
      </c>
      <c r="D85" s="8">
        <f t="shared" si="1"/>
        <v>1998.72</v>
      </c>
      <c r="E85" s="15">
        <v>0.2</v>
      </c>
    </row>
    <row r="86" spans="1:5" x14ac:dyDescent="0.25">
      <c r="A86" s="10"/>
      <c r="B86" s="16" t="s">
        <v>137</v>
      </c>
      <c r="C86" s="3"/>
      <c r="D86" s="8">
        <f t="shared" si="1"/>
        <v>114926.39999999999</v>
      </c>
      <c r="E86" s="2">
        <f>C92+E84+E82+E77+E72+E65+E60+E58+E55+E51+E49+E45+E40+E36+E29+E25+E21+E11+E17</f>
        <v>11.5</v>
      </c>
    </row>
  </sheetData>
  <mergeCells count="11">
    <mergeCell ref="C1:E1"/>
    <mergeCell ref="C2:E2"/>
    <mergeCell ref="C3:E3"/>
    <mergeCell ref="C4:E4"/>
    <mergeCell ref="A71:D71"/>
    <mergeCell ref="A5:E5"/>
    <mergeCell ref="A6:E6"/>
    <mergeCell ref="A7:E7"/>
    <mergeCell ref="A8:E8"/>
    <mergeCell ref="A10:E10"/>
    <mergeCell ref="A54:D5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selection activeCell="C1" sqref="C1:E4"/>
    </sheetView>
  </sheetViews>
  <sheetFormatPr defaultRowHeight="15" x14ac:dyDescent="0.25"/>
  <cols>
    <col min="1" max="1" width="9.85546875" customWidth="1"/>
    <col min="2" max="2" width="53.85546875" customWidth="1"/>
    <col min="3" max="3" width="20.140625" customWidth="1"/>
    <col min="4" max="4" width="15.42578125" customWidth="1"/>
    <col min="5" max="5" width="19.5703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31.5" customHeight="1" x14ac:dyDescent="0.25">
      <c r="A8" s="51" t="s">
        <v>230</v>
      </c>
      <c r="B8" s="51"/>
      <c r="C8" s="51"/>
      <c r="D8" s="51"/>
      <c r="E8" s="51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26.25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E11*1185.3*12</f>
        <v>1422.36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E12*1185.3*12</f>
        <v>284.47199999999998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284.47199999999998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284.47199999999998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426.70799999999997</v>
      </c>
      <c r="E15" s="4">
        <v>0.03</v>
      </c>
    </row>
    <row r="16" spans="1:5" ht="25.5" x14ac:dyDescent="0.25">
      <c r="A16" s="10" t="s">
        <v>177</v>
      </c>
      <c r="B16" s="3" t="s">
        <v>178</v>
      </c>
      <c r="C16" s="3" t="s">
        <v>13</v>
      </c>
      <c r="D16" s="8">
        <f t="shared" si="0"/>
        <v>142.23599999999999</v>
      </c>
      <c r="E16" s="4">
        <v>0.01</v>
      </c>
    </row>
    <row r="17" spans="1:5" x14ac:dyDescent="0.25">
      <c r="A17" s="3" t="s">
        <v>22</v>
      </c>
      <c r="B17" s="7" t="s">
        <v>23</v>
      </c>
      <c r="C17" s="7"/>
      <c r="D17" s="8">
        <f t="shared" si="0"/>
        <v>853.41599999999994</v>
      </c>
      <c r="E17" s="9">
        <f>SUM(E18:E20)</f>
        <v>0.06</v>
      </c>
    </row>
    <row r="18" spans="1:5" ht="38.25" x14ac:dyDescent="0.25">
      <c r="A18" s="10" t="s">
        <v>24</v>
      </c>
      <c r="B18" s="3" t="s">
        <v>25</v>
      </c>
      <c r="C18" s="3" t="s">
        <v>13</v>
      </c>
      <c r="D18" s="8">
        <f t="shared" si="0"/>
        <v>284.47199999999998</v>
      </c>
      <c r="E18" s="4">
        <v>0.02</v>
      </c>
    </row>
    <row r="19" spans="1:5" ht="63.75" x14ac:dyDescent="0.25">
      <c r="A19" s="10" t="s">
        <v>26</v>
      </c>
      <c r="B19" s="3" t="s">
        <v>27</v>
      </c>
      <c r="C19" s="3" t="s">
        <v>13</v>
      </c>
      <c r="D19" s="8">
        <f t="shared" si="0"/>
        <v>284.47199999999998</v>
      </c>
      <c r="E19" s="4">
        <v>0.02</v>
      </c>
    </row>
    <row r="20" spans="1:5" ht="38.25" x14ac:dyDescent="0.25">
      <c r="A20" s="10" t="s">
        <v>28</v>
      </c>
      <c r="B20" s="3" t="s">
        <v>29</v>
      </c>
      <c r="C20" s="3" t="s">
        <v>13</v>
      </c>
      <c r="D20" s="8">
        <f t="shared" si="0"/>
        <v>284.47199999999998</v>
      </c>
      <c r="E20" s="4">
        <v>0.02</v>
      </c>
    </row>
    <row r="21" spans="1:5" ht="25.5" x14ac:dyDescent="0.25">
      <c r="A21" s="3" t="s">
        <v>30</v>
      </c>
      <c r="B21" s="7" t="s">
        <v>31</v>
      </c>
      <c r="C21" s="7"/>
      <c r="D21" s="8">
        <f t="shared" si="0"/>
        <v>853.41599999999994</v>
      </c>
      <c r="E21" s="9">
        <f>SUM(E22:E24)</f>
        <v>0.06</v>
      </c>
    </row>
    <row r="22" spans="1:5" ht="76.5" x14ac:dyDescent="0.25">
      <c r="A22" s="10" t="s">
        <v>32</v>
      </c>
      <c r="B22" s="3" t="s">
        <v>33</v>
      </c>
      <c r="C22" s="3" t="s">
        <v>13</v>
      </c>
      <c r="D22" s="8">
        <f t="shared" si="0"/>
        <v>284.47199999999998</v>
      </c>
      <c r="E22" s="4">
        <v>0.02</v>
      </c>
    </row>
    <row r="23" spans="1:5" ht="51" x14ac:dyDescent="0.25">
      <c r="A23" s="10" t="s">
        <v>34</v>
      </c>
      <c r="B23" s="3" t="s">
        <v>35</v>
      </c>
      <c r="C23" s="3" t="s">
        <v>13</v>
      </c>
      <c r="D23" s="8">
        <f t="shared" si="0"/>
        <v>284.47199999999998</v>
      </c>
      <c r="E23" s="4">
        <v>0.02</v>
      </c>
    </row>
    <row r="24" spans="1:5" ht="51" x14ac:dyDescent="0.25">
      <c r="A24" s="10" t="s">
        <v>36</v>
      </c>
      <c r="B24" s="3" t="s">
        <v>37</v>
      </c>
      <c r="C24" s="3" t="s">
        <v>21</v>
      </c>
      <c r="D24" s="8">
        <f t="shared" si="0"/>
        <v>284.47199999999998</v>
      </c>
      <c r="E24" s="4">
        <v>0.02</v>
      </c>
    </row>
    <row r="25" spans="1:5" ht="25.5" x14ac:dyDescent="0.25">
      <c r="A25" s="3" t="s">
        <v>38</v>
      </c>
      <c r="B25" s="7" t="s">
        <v>164</v>
      </c>
      <c r="C25" s="7"/>
      <c r="D25" s="8">
        <f t="shared" si="0"/>
        <v>426.70799999999997</v>
      </c>
      <c r="E25" s="9">
        <f>SUM(E26:E28)</f>
        <v>0.03</v>
      </c>
    </row>
    <row r="26" spans="1:5" ht="38.25" x14ac:dyDescent="0.25">
      <c r="A26" s="10" t="s">
        <v>39</v>
      </c>
      <c r="B26" s="3" t="s">
        <v>40</v>
      </c>
      <c r="C26" s="3" t="s">
        <v>13</v>
      </c>
      <c r="D26" s="8">
        <f t="shared" si="0"/>
        <v>142.23599999999999</v>
      </c>
      <c r="E26" s="4">
        <v>0.01</v>
      </c>
    </row>
    <row r="27" spans="1:5" ht="63.75" x14ac:dyDescent="0.25">
      <c r="A27" s="10" t="s">
        <v>41</v>
      </c>
      <c r="B27" s="3" t="s">
        <v>42</v>
      </c>
      <c r="C27" s="3" t="s">
        <v>13</v>
      </c>
      <c r="D27" s="8">
        <f t="shared" si="0"/>
        <v>142.23599999999999</v>
      </c>
      <c r="E27" s="4">
        <v>0.01</v>
      </c>
    </row>
    <row r="28" spans="1:5" ht="38.25" x14ac:dyDescent="0.25">
      <c r="A28" s="10" t="s">
        <v>175</v>
      </c>
      <c r="B28" s="3" t="s">
        <v>44</v>
      </c>
      <c r="C28" s="3" t="s">
        <v>21</v>
      </c>
      <c r="D28" s="8">
        <f t="shared" si="0"/>
        <v>142.23599999999999</v>
      </c>
      <c r="E28" s="4">
        <v>0.01</v>
      </c>
    </row>
    <row r="29" spans="1:5" ht="25.5" x14ac:dyDescent="0.25">
      <c r="A29" s="3" t="s">
        <v>45</v>
      </c>
      <c r="B29" s="7" t="s">
        <v>46</v>
      </c>
      <c r="C29" s="7"/>
      <c r="D29" s="8">
        <f t="shared" si="0"/>
        <v>23611.175999999996</v>
      </c>
      <c r="E29" s="11">
        <f>SUM(E30:E35)</f>
        <v>1.66</v>
      </c>
    </row>
    <row r="30" spans="1:5" x14ac:dyDescent="0.25">
      <c r="A30" s="12" t="s">
        <v>47</v>
      </c>
      <c r="B30" s="13" t="s">
        <v>48</v>
      </c>
      <c r="C30" s="3" t="s">
        <v>49</v>
      </c>
      <c r="D30" s="8">
        <f t="shared" si="0"/>
        <v>711.18000000000006</v>
      </c>
      <c r="E30" s="14">
        <v>0.05</v>
      </c>
    </row>
    <row r="31" spans="1:5" ht="25.5" x14ac:dyDescent="0.25">
      <c r="A31" s="10" t="s">
        <v>50</v>
      </c>
      <c r="B31" s="3" t="s">
        <v>180</v>
      </c>
      <c r="C31" s="3" t="s">
        <v>49</v>
      </c>
      <c r="D31" s="8">
        <f t="shared" si="0"/>
        <v>568.94399999999996</v>
      </c>
      <c r="E31" s="14">
        <v>0.04</v>
      </c>
    </row>
    <row r="32" spans="1:5" ht="51" x14ac:dyDescent="0.25">
      <c r="A32" s="10" t="s">
        <v>51</v>
      </c>
      <c r="B32" s="3" t="s">
        <v>52</v>
      </c>
      <c r="C32" s="3" t="s">
        <v>18</v>
      </c>
      <c r="D32" s="8">
        <f t="shared" si="0"/>
        <v>426.70799999999997</v>
      </c>
      <c r="E32" s="2">
        <v>0.03</v>
      </c>
    </row>
    <row r="33" spans="1:5" ht="38.25" x14ac:dyDescent="0.25">
      <c r="A33" s="10" t="s">
        <v>53</v>
      </c>
      <c r="B33" s="3" t="s">
        <v>54</v>
      </c>
      <c r="C33" s="3" t="s">
        <v>18</v>
      </c>
      <c r="D33" s="8">
        <f t="shared" si="0"/>
        <v>284.47199999999998</v>
      </c>
      <c r="E33" s="2">
        <v>0.02</v>
      </c>
    </row>
    <row r="34" spans="1:5" ht="25.5" x14ac:dyDescent="0.25">
      <c r="A34" s="10" t="s">
        <v>55</v>
      </c>
      <c r="B34" s="3" t="s">
        <v>56</v>
      </c>
      <c r="C34" s="3" t="s">
        <v>57</v>
      </c>
      <c r="D34" s="8">
        <f t="shared" si="0"/>
        <v>1422.3600000000001</v>
      </c>
      <c r="E34" s="2">
        <v>0.1</v>
      </c>
    </row>
    <row r="35" spans="1:5" ht="38.25" x14ac:dyDescent="0.25">
      <c r="A35" s="10" t="s">
        <v>211</v>
      </c>
      <c r="B35" s="3" t="s">
        <v>143</v>
      </c>
      <c r="C35" s="3" t="s">
        <v>21</v>
      </c>
      <c r="D35" s="8">
        <f t="shared" si="0"/>
        <v>20197.511999999995</v>
      </c>
      <c r="E35" s="2">
        <v>1.42</v>
      </c>
    </row>
    <row r="36" spans="1:5" ht="25.5" x14ac:dyDescent="0.25">
      <c r="A36" s="3" t="s">
        <v>58</v>
      </c>
      <c r="B36" s="7" t="s">
        <v>59</v>
      </c>
      <c r="C36" s="7"/>
      <c r="D36" s="8">
        <f t="shared" si="0"/>
        <v>1849.068</v>
      </c>
      <c r="E36" s="15">
        <f>SUM(E37:E39)</f>
        <v>0.13</v>
      </c>
    </row>
    <row r="37" spans="1:5" ht="38.25" x14ac:dyDescent="0.25">
      <c r="A37" s="10" t="s">
        <v>60</v>
      </c>
      <c r="B37" s="3" t="s">
        <v>61</v>
      </c>
      <c r="C37" s="3" t="s">
        <v>13</v>
      </c>
      <c r="D37" s="8">
        <f t="shared" si="0"/>
        <v>1564.596</v>
      </c>
      <c r="E37" s="4">
        <v>0.11</v>
      </c>
    </row>
    <row r="38" spans="1:5" ht="51" x14ac:dyDescent="0.25">
      <c r="A38" s="10" t="s">
        <v>62</v>
      </c>
      <c r="B38" s="3" t="s">
        <v>63</v>
      </c>
      <c r="C38" s="3" t="s">
        <v>13</v>
      </c>
      <c r="D38" s="8">
        <f t="shared" si="0"/>
        <v>142.23599999999999</v>
      </c>
      <c r="E38" s="4">
        <v>0.01</v>
      </c>
    </row>
    <row r="39" spans="1:5" ht="25.5" x14ac:dyDescent="0.25">
      <c r="A39" s="10" t="s">
        <v>64</v>
      </c>
      <c r="B39" s="3" t="s">
        <v>65</v>
      </c>
      <c r="C39" s="3" t="s">
        <v>21</v>
      </c>
      <c r="D39" s="8">
        <f t="shared" si="0"/>
        <v>142.23599999999999</v>
      </c>
      <c r="E39" s="4">
        <v>0.01</v>
      </c>
    </row>
    <row r="40" spans="1:5" ht="25.5" x14ac:dyDescent="0.25">
      <c r="A40" s="3" t="s">
        <v>66</v>
      </c>
      <c r="B40" s="7" t="s">
        <v>67</v>
      </c>
      <c r="C40" s="7"/>
      <c r="D40" s="8">
        <f t="shared" si="0"/>
        <v>1280.1239999999998</v>
      </c>
      <c r="E40" s="15">
        <f>SUM(E41:E44)</f>
        <v>0.09</v>
      </c>
    </row>
    <row r="41" spans="1:5" ht="25.5" x14ac:dyDescent="0.25">
      <c r="A41" s="3" t="s">
        <v>68</v>
      </c>
      <c r="B41" s="3" t="s">
        <v>69</v>
      </c>
      <c r="C41" s="3" t="s">
        <v>13</v>
      </c>
      <c r="D41" s="8">
        <f t="shared" si="0"/>
        <v>284.47199999999998</v>
      </c>
      <c r="E41" s="15">
        <v>0.02</v>
      </c>
    </row>
    <row r="42" spans="1:5" ht="38.25" x14ac:dyDescent="0.25">
      <c r="A42" s="3" t="s">
        <v>176</v>
      </c>
      <c r="B42" s="3" t="s">
        <v>241</v>
      </c>
      <c r="C42" s="3" t="s">
        <v>72</v>
      </c>
      <c r="D42" s="8">
        <f t="shared" si="0"/>
        <v>284.47199999999998</v>
      </c>
      <c r="E42" s="15">
        <v>0.02</v>
      </c>
    </row>
    <row r="43" spans="1:5" ht="38.25" x14ac:dyDescent="0.25">
      <c r="A43" s="3" t="s">
        <v>70</v>
      </c>
      <c r="B43" s="3" t="s">
        <v>74</v>
      </c>
      <c r="C43" s="3" t="s">
        <v>13</v>
      </c>
      <c r="D43" s="8">
        <f t="shared" si="0"/>
        <v>284.47199999999998</v>
      </c>
      <c r="E43" s="15">
        <v>0.02</v>
      </c>
    </row>
    <row r="44" spans="1:5" ht="38.25" x14ac:dyDescent="0.25">
      <c r="A44" s="3" t="s">
        <v>73</v>
      </c>
      <c r="B44" s="3" t="s">
        <v>75</v>
      </c>
      <c r="C44" s="3" t="s">
        <v>21</v>
      </c>
      <c r="D44" s="8">
        <f t="shared" si="0"/>
        <v>426.70799999999997</v>
      </c>
      <c r="E44" s="15">
        <v>0.03</v>
      </c>
    </row>
    <row r="45" spans="1:5" ht="25.5" x14ac:dyDescent="0.25">
      <c r="A45" s="3" t="s">
        <v>76</v>
      </c>
      <c r="B45" s="7" t="s">
        <v>77</v>
      </c>
      <c r="C45" s="7"/>
      <c r="D45" s="8">
        <f t="shared" si="0"/>
        <v>426.70799999999997</v>
      </c>
      <c r="E45" s="15">
        <f>SUM(E46:E48)</f>
        <v>0.03</v>
      </c>
    </row>
    <row r="46" spans="1:5" ht="76.5" x14ac:dyDescent="0.25">
      <c r="A46" s="10" t="s">
        <v>78</v>
      </c>
      <c r="B46" s="3" t="s">
        <v>79</v>
      </c>
      <c r="C46" s="3" t="s">
        <v>13</v>
      </c>
      <c r="D46" s="8">
        <f t="shared" si="0"/>
        <v>142.23599999999999</v>
      </c>
      <c r="E46" s="4">
        <v>0.01</v>
      </c>
    </row>
    <row r="47" spans="1:5" x14ac:dyDescent="0.25">
      <c r="A47" s="10" t="s">
        <v>80</v>
      </c>
      <c r="B47" s="3" t="s">
        <v>81</v>
      </c>
      <c r="C47" s="3" t="s">
        <v>13</v>
      </c>
      <c r="D47" s="8">
        <f t="shared" si="0"/>
        <v>142.23599999999999</v>
      </c>
      <c r="E47" s="4">
        <v>0.01</v>
      </c>
    </row>
    <row r="48" spans="1:5" ht="38.25" x14ac:dyDescent="0.25">
      <c r="A48" s="10" t="s">
        <v>82</v>
      </c>
      <c r="B48" s="3" t="s">
        <v>83</v>
      </c>
      <c r="C48" s="3" t="s">
        <v>21</v>
      </c>
      <c r="D48" s="8">
        <f t="shared" si="0"/>
        <v>142.23599999999999</v>
      </c>
      <c r="E48" s="4">
        <v>0.01</v>
      </c>
    </row>
    <row r="49" spans="1:5" ht="76.5" x14ac:dyDescent="0.25">
      <c r="A49" s="10" t="s">
        <v>84</v>
      </c>
      <c r="B49" s="7" t="s">
        <v>85</v>
      </c>
      <c r="C49" s="3"/>
      <c r="D49" s="8">
        <f t="shared" si="0"/>
        <v>58458.996000000006</v>
      </c>
      <c r="E49" s="4">
        <f>E50</f>
        <v>4.1100000000000003</v>
      </c>
    </row>
    <row r="50" spans="1:5" ht="38.25" x14ac:dyDescent="0.25">
      <c r="A50" s="10" t="s">
        <v>86</v>
      </c>
      <c r="B50" s="3" t="s">
        <v>197</v>
      </c>
      <c r="C50" s="3" t="s">
        <v>13</v>
      </c>
      <c r="D50" s="8">
        <f t="shared" si="0"/>
        <v>58458.996000000006</v>
      </c>
      <c r="E50" s="4">
        <v>4.1100000000000003</v>
      </c>
    </row>
    <row r="51" spans="1:5" ht="38.25" x14ac:dyDescent="0.25">
      <c r="A51" s="3" t="s">
        <v>87</v>
      </c>
      <c r="B51" s="7" t="s">
        <v>88</v>
      </c>
      <c r="C51" s="7"/>
      <c r="D51" s="8">
        <f t="shared" si="0"/>
        <v>1422.3600000000001</v>
      </c>
      <c r="E51" s="9">
        <f>SUM(E52:E53)</f>
        <v>0.1</v>
      </c>
    </row>
    <row r="52" spans="1:5" ht="63.75" x14ac:dyDescent="0.25">
      <c r="A52" s="10" t="s">
        <v>89</v>
      </c>
      <c r="B52" s="3" t="s">
        <v>90</v>
      </c>
      <c r="C52" s="3" t="s">
        <v>13</v>
      </c>
      <c r="D52" s="8">
        <f t="shared" si="0"/>
        <v>711.18000000000006</v>
      </c>
      <c r="E52" s="4">
        <v>0.05</v>
      </c>
    </row>
    <row r="53" spans="1:5" ht="51" x14ac:dyDescent="0.25">
      <c r="A53" s="10" t="s">
        <v>91</v>
      </c>
      <c r="B53" s="3" t="s">
        <v>92</v>
      </c>
      <c r="C53" s="3" t="s">
        <v>93</v>
      </c>
      <c r="D53" s="8">
        <f t="shared" si="0"/>
        <v>711.18000000000006</v>
      </c>
      <c r="E53" s="4">
        <v>0.05</v>
      </c>
    </row>
    <row r="54" spans="1:5" ht="25.5" customHeight="1" x14ac:dyDescent="0.25">
      <c r="A54" s="42" t="s">
        <v>94</v>
      </c>
      <c r="B54" s="43"/>
      <c r="C54" s="43"/>
      <c r="D54" s="47"/>
      <c r="E54" s="3"/>
    </row>
    <row r="55" spans="1:5" ht="23.25" customHeight="1" x14ac:dyDescent="0.25">
      <c r="A55" s="3" t="s">
        <v>95</v>
      </c>
      <c r="B55" s="7" t="s">
        <v>96</v>
      </c>
      <c r="C55" s="7"/>
      <c r="D55" s="8">
        <f t="shared" si="0"/>
        <v>4551.5519999999997</v>
      </c>
      <c r="E55" s="9">
        <f>SUM(E56:E57)</f>
        <v>0.32</v>
      </c>
    </row>
    <row r="56" spans="1:5" ht="51" x14ac:dyDescent="0.25">
      <c r="A56" s="10" t="s">
        <v>97</v>
      </c>
      <c r="B56" s="3" t="s">
        <v>98</v>
      </c>
      <c r="C56" s="3" t="s">
        <v>13</v>
      </c>
      <c r="D56" s="8">
        <f t="shared" si="0"/>
        <v>4409.3159999999998</v>
      </c>
      <c r="E56" s="4">
        <v>0.31</v>
      </c>
    </row>
    <row r="57" spans="1:5" ht="25.5" x14ac:dyDescent="0.25">
      <c r="A57" s="10" t="s">
        <v>99</v>
      </c>
      <c r="B57" s="3" t="s">
        <v>65</v>
      </c>
      <c r="C57" s="3" t="s">
        <v>21</v>
      </c>
      <c r="D57" s="8">
        <f t="shared" si="0"/>
        <v>142.23599999999999</v>
      </c>
      <c r="E57" s="4">
        <v>0.01</v>
      </c>
    </row>
    <row r="58" spans="1:5" ht="51" x14ac:dyDescent="0.25">
      <c r="A58" s="3" t="s">
        <v>100</v>
      </c>
      <c r="B58" s="7" t="s">
        <v>101</v>
      </c>
      <c r="C58" s="7"/>
      <c r="D58" s="8">
        <f t="shared" si="0"/>
        <v>1849.068</v>
      </c>
      <c r="E58" s="9">
        <f>SUM(E59:E59)</f>
        <v>0.13</v>
      </c>
    </row>
    <row r="59" spans="1:5" ht="25.5" x14ac:dyDescent="0.25">
      <c r="A59" s="10" t="s">
        <v>187</v>
      </c>
      <c r="B59" s="3" t="s">
        <v>102</v>
      </c>
      <c r="C59" s="3" t="s">
        <v>57</v>
      </c>
      <c r="D59" s="8">
        <f t="shared" si="0"/>
        <v>1849.068</v>
      </c>
      <c r="E59" s="4">
        <v>0.13</v>
      </c>
    </row>
    <row r="60" spans="1:5" ht="38.25" x14ac:dyDescent="0.25">
      <c r="A60" s="3" t="s">
        <v>103</v>
      </c>
      <c r="B60" s="7" t="s">
        <v>104</v>
      </c>
      <c r="C60" s="7"/>
      <c r="D60" s="8">
        <f t="shared" si="0"/>
        <v>43808.688000000002</v>
      </c>
      <c r="E60" s="9">
        <f>SUM(E61:E64)</f>
        <v>3.08</v>
      </c>
    </row>
    <row r="61" spans="1:5" ht="63.75" x14ac:dyDescent="0.25">
      <c r="A61" s="10" t="s">
        <v>105</v>
      </c>
      <c r="B61" s="3" t="s">
        <v>198</v>
      </c>
      <c r="C61" s="3" t="s">
        <v>13</v>
      </c>
      <c r="D61" s="8">
        <f t="shared" si="0"/>
        <v>6258.384</v>
      </c>
      <c r="E61" s="4">
        <v>0.44</v>
      </c>
    </row>
    <row r="62" spans="1:5" ht="51" x14ac:dyDescent="0.25">
      <c r="A62" s="10" t="s">
        <v>191</v>
      </c>
      <c r="B62" s="3" t="s">
        <v>108</v>
      </c>
      <c r="C62" s="3" t="s">
        <v>72</v>
      </c>
      <c r="D62" s="8">
        <f t="shared" si="0"/>
        <v>7680.7440000000006</v>
      </c>
      <c r="E62" s="4">
        <v>0.54</v>
      </c>
    </row>
    <row r="63" spans="1:5" ht="38.25" x14ac:dyDescent="0.25">
      <c r="A63" s="10" t="s">
        <v>192</v>
      </c>
      <c r="B63" s="3" t="s">
        <v>110</v>
      </c>
      <c r="C63" s="3" t="s">
        <v>106</v>
      </c>
      <c r="D63" s="8">
        <f t="shared" si="0"/>
        <v>14223.599999999999</v>
      </c>
      <c r="E63" s="4">
        <v>1</v>
      </c>
    </row>
    <row r="64" spans="1:5" ht="51" x14ac:dyDescent="0.25">
      <c r="A64" s="10" t="s">
        <v>107</v>
      </c>
      <c r="B64" s="3" t="s">
        <v>112</v>
      </c>
      <c r="C64" s="3" t="s">
        <v>72</v>
      </c>
      <c r="D64" s="8">
        <f t="shared" si="0"/>
        <v>15645.960000000003</v>
      </c>
      <c r="E64" s="4">
        <v>1.1000000000000001</v>
      </c>
    </row>
    <row r="65" spans="1:5" ht="38.25" x14ac:dyDescent="0.25">
      <c r="A65" s="3" t="s">
        <v>226</v>
      </c>
      <c r="B65" s="7" t="s">
        <v>146</v>
      </c>
      <c r="C65" s="7"/>
      <c r="D65" s="8">
        <f t="shared" si="0"/>
        <v>35701.235999999997</v>
      </c>
      <c r="E65" s="9">
        <f>SUM(E66:E71)</f>
        <v>2.5099999999999998</v>
      </c>
    </row>
    <row r="66" spans="1:5" ht="38.25" x14ac:dyDescent="0.25">
      <c r="A66" s="10" t="s">
        <v>147</v>
      </c>
      <c r="B66" s="3" t="s">
        <v>148</v>
      </c>
      <c r="C66" s="3" t="s">
        <v>13</v>
      </c>
      <c r="D66" s="8">
        <f t="shared" si="0"/>
        <v>2133.54</v>
      </c>
      <c r="E66" s="4">
        <v>0.15</v>
      </c>
    </row>
    <row r="67" spans="1:5" ht="51" x14ac:dyDescent="0.25">
      <c r="A67" s="10" t="s">
        <v>149</v>
      </c>
      <c r="B67" s="3" t="s">
        <v>150</v>
      </c>
      <c r="C67" s="3" t="s">
        <v>151</v>
      </c>
      <c r="D67" s="8">
        <f t="shared" si="0"/>
        <v>4551.5519999999997</v>
      </c>
      <c r="E67" s="4">
        <v>0.32</v>
      </c>
    </row>
    <row r="68" spans="1:5" ht="38.25" x14ac:dyDescent="0.25">
      <c r="A68" s="10" t="s">
        <v>152</v>
      </c>
      <c r="B68" s="3" t="s">
        <v>153</v>
      </c>
      <c r="C68" s="3" t="s">
        <v>13</v>
      </c>
      <c r="D68" s="8">
        <f t="shared" si="0"/>
        <v>3413.6639999999998</v>
      </c>
      <c r="E68" s="4">
        <v>0.24</v>
      </c>
    </row>
    <row r="69" spans="1:5" ht="38.25" x14ac:dyDescent="0.25">
      <c r="A69" s="10" t="s">
        <v>154</v>
      </c>
      <c r="B69" s="3" t="s">
        <v>155</v>
      </c>
      <c r="C69" s="3" t="s">
        <v>13</v>
      </c>
      <c r="D69" s="8">
        <f t="shared" si="0"/>
        <v>2133.54</v>
      </c>
      <c r="E69" s="4">
        <v>0.15</v>
      </c>
    </row>
    <row r="70" spans="1:5" ht="51" x14ac:dyDescent="0.25">
      <c r="A70" s="10" t="s">
        <v>156</v>
      </c>
      <c r="B70" s="3" t="s">
        <v>157</v>
      </c>
      <c r="C70" s="3" t="s">
        <v>106</v>
      </c>
      <c r="D70" s="8">
        <f t="shared" si="0"/>
        <v>3555.8999999999996</v>
      </c>
      <c r="E70" s="4">
        <v>0.25</v>
      </c>
    </row>
    <row r="71" spans="1:5" ht="38.25" x14ac:dyDescent="0.25">
      <c r="A71" s="10" t="s">
        <v>158</v>
      </c>
      <c r="B71" s="3" t="s">
        <v>159</v>
      </c>
      <c r="C71" s="3" t="s">
        <v>106</v>
      </c>
      <c r="D71" s="8">
        <f t="shared" si="0"/>
        <v>19913.039999999997</v>
      </c>
      <c r="E71" s="4">
        <v>1.4</v>
      </c>
    </row>
    <row r="72" spans="1:5" ht="38.25" x14ac:dyDescent="0.25">
      <c r="A72" s="3" t="s">
        <v>113</v>
      </c>
      <c r="B72" s="7" t="s">
        <v>114</v>
      </c>
      <c r="C72" s="7"/>
      <c r="D72" s="8">
        <f t="shared" si="0"/>
        <v>12090.060000000001</v>
      </c>
      <c r="E72" s="9">
        <f>SUM(E73:E77)</f>
        <v>0.85000000000000009</v>
      </c>
    </row>
    <row r="73" spans="1:5" ht="51" x14ac:dyDescent="0.25">
      <c r="A73" s="10" t="s">
        <v>115</v>
      </c>
      <c r="B73" s="3" t="s">
        <v>116</v>
      </c>
      <c r="C73" s="3" t="s">
        <v>13</v>
      </c>
      <c r="D73" s="8">
        <f t="shared" si="0"/>
        <v>1422.3600000000001</v>
      </c>
      <c r="E73" s="4">
        <v>0.1</v>
      </c>
    </row>
    <row r="74" spans="1:5" ht="25.5" x14ac:dyDescent="0.25">
      <c r="A74" s="10" t="s">
        <v>117</v>
      </c>
      <c r="B74" s="3" t="s">
        <v>118</v>
      </c>
      <c r="C74" s="3" t="s">
        <v>13</v>
      </c>
      <c r="D74" s="8">
        <f t="shared" si="0"/>
        <v>1422.3600000000001</v>
      </c>
      <c r="E74" s="4">
        <v>0.1</v>
      </c>
    </row>
    <row r="75" spans="1:5" ht="51" x14ac:dyDescent="0.25">
      <c r="A75" s="10" t="s">
        <v>119</v>
      </c>
      <c r="B75" s="3" t="s">
        <v>120</v>
      </c>
      <c r="C75" s="3" t="s">
        <v>121</v>
      </c>
      <c r="D75" s="8">
        <f t="shared" si="0"/>
        <v>4267.08</v>
      </c>
      <c r="E75" s="4">
        <v>0.3</v>
      </c>
    </row>
    <row r="76" spans="1:5" ht="25.5" x14ac:dyDescent="0.25">
      <c r="A76" s="10" t="s">
        <v>122</v>
      </c>
      <c r="B76" s="3" t="s">
        <v>140</v>
      </c>
      <c r="C76" s="3" t="s">
        <v>106</v>
      </c>
      <c r="D76" s="8">
        <f t="shared" ref="D76:D93" si="1">E76*1185.3*12</f>
        <v>995.65200000000004</v>
      </c>
      <c r="E76" s="4">
        <v>7.0000000000000007E-2</v>
      </c>
    </row>
    <row r="77" spans="1:5" ht="25.5" x14ac:dyDescent="0.25">
      <c r="A77" s="10" t="s">
        <v>124</v>
      </c>
      <c r="B77" s="3" t="s">
        <v>125</v>
      </c>
      <c r="C77" s="3" t="s">
        <v>126</v>
      </c>
      <c r="D77" s="8">
        <f t="shared" si="1"/>
        <v>3982.6080000000002</v>
      </c>
      <c r="E77" s="4">
        <v>0.28000000000000003</v>
      </c>
    </row>
    <row r="78" spans="1:5" x14ac:dyDescent="0.25">
      <c r="A78" s="35" t="s">
        <v>128</v>
      </c>
      <c r="B78" s="36"/>
      <c r="C78" s="36"/>
      <c r="D78" s="37"/>
      <c r="E78" s="4"/>
    </row>
    <row r="79" spans="1:5" ht="89.25" x14ac:dyDescent="0.25">
      <c r="A79" s="5" t="s">
        <v>193</v>
      </c>
      <c r="B79" s="3" t="s">
        <v>213</v>
      </c>
      <c r="C79" s="3"/>
      <c r="D79" s="8">
        <f t="shared" si="1"/>
        <v>5973.9120000000003</v>
      </c>
      <c r="E79" s="4">
        <f>SUM(E80:E83)</f>
        <v>0.42000000000000004</v>
      </c>
    </row>
    <row r="80" spans="1:5" ht="51" x14ac:dyDescent="0.25">
      <c r="A80" s="3" t="s">
        <v>194</v>
      </c>
      <c r="B80" s="3" t="s">
        <v>199</v>
      </c>
      <c r="C80" s="3" t="s">
        <v>171</v>
      </c>
      <c r="D80" s="8">
        <f t="shared" si="1"/>
        <v>1422.3600000000001</v>
      </c>
      <c r="E80" s="4">
        <v>0.1</v>
      </c>
    </row>
    <row r="81" spans="1:5" ht="51" x14ac:dyDescent="0.25">
      <c r="A81" s="3" t="s">
        <v>208</v>
      </c>
      <c r="B81" s="3" t="s">
        <v>200</v>
      </c>
      <c r="C81" s="3" t="s">
        <v>171</v>
      </c>
      <c r="D81" s="8">
        <f t="shared" si="1"/>
        <v>1280.1239999999998</v>
      </c>
      <c r="E81" s="4">
        <v>0.09</v>
      </c>
    </row>
    <row r="82" spans="1:5" x14ac:dyDescent="0.25">
      <c r="A82" s="3" t="s">
        <v>209</v>
      </c>
      <c r="B82" s="3" t="s">
        <v>170</v>
      </c>
      <c r="C82" s="3" t="s">
        <v>133</v>
      </c>
      <c r="D82" s="8">
        <f t="shared" si="1"/>
        <v>426.70799999999997</v>
      </c>
      <c r="E82" s="4">
        <v>0.03</v>
      </c>
    </row>
    <row r="83" spans="1:5" ht="51" x14ac:dyDescent="0.25">
      <c r="A83" s="3" t="s">
        <v>219</v>
      </c>
      <c r="B83" s="3" t="s">
        <v>169</v>
      </c>
      <c r="C83" s="3" t="s">
        <v>171</v>
      </c>
      <c r="D83" s="8">
        <f t="shared" si="1"/>
        <v>2844.7200000000003</v>
      </c>
      <c r="E83" s="4">
        <v>0.2</v>
      </c>
    </row>
    <row r="84" spans="1:5" ht="76.5" x14ac:dyDescent="0.25">
      <c r="A84" s="3" t="s">
        <v>195</v>
      </c>
      <c r="B84" s="3" t="s">
        <v>168</v>
      </c>
      <c r="C84" s="3"/>
      <c r="D84" s="8">
        <f t="shared" si="1"/>
        <v>10098.755999999998</v>
      </c>
      <c r="E84" s="4">
        <f>SUM(E85:E88)</f>
        <v>0.71</v>
      </c>
    </row>
    <row r="85" spans="1:5" x14ac:dyDescent="0.25">
      <c r="A85" s="3" t="s">
        <v>196</v>
      </c>
      <c r="B85" s="3" t="s">
        <v>139</v>
      </c>
      <c r="C85" s="3" t="s">
        <v>127</v>
      </c>
      <c r="D85" s="8">
        <f t="shared" si="1"/>
        <v>1280.1239999999998</v>
      </c>
      <c r="E85" s="4">
        <v>0.09</v>
      </c>
    </row>
    <row r="86" spans="1:5" x14ac:dyDescent="0.25">
      <c r="A86" s="3" t="s">
        <v>220</v>
      </c>
      <c r="B86" s="3" t="s">
        <v>174</v>
      </c>
      <c r="C86" s="3" t="s">
        <v>121</v>
      </c>
      <c r="D86" s="8">
        <f t="shared" si="1"/>
        <v>7111.7999999999993</v>
      </c>
      <c r="E86" s="4">
        <v>0.5</v>
      </c>
    </row>
    <row r="87" spans="1:5" ht="51" x14ac:dyDescent="0.25">
      <c r="A87" s="3" t="s">
        <v>221</v>
      </c>
      <c r="B87" s="3" t="s">
        <v>200</v>
      </c>
      <c r="C87" s="3" t="s">
        <v>171</v>
      </c>
      <c r="D87" s="8">
        <f t="shared" si="1"/>
        <v>1280.1239999999998</v>
      </c>
      <c r="E87" s="4">
        <v>0.09</v>
      </c>
    </row>
    <row r="88" spans="1:5" x14ac:dyDescent="0.25">
      <c r="A88" s="3" t="s">
        <v>225</v>
      </c>
      <c r="B88" s="3" t="s">
        <v>170</v>
      </c>
      <c r="C88" s="3" t="s">
        <v>133</v>
      </c>
      <c r="D88" s="8">
        <f t="shared" si="1"/>
        <v>426.70799999999997</v>
      </c>
      <c r="E88" s="4">
        <v>0.03</v>
      </c>
    </row>
    <row r="89" spans="1:5" ht="76.5" x14ac:dyDescent="0.25">
      <c r="A89" s="3" t="s">
        <v>129</v>
      </c>
      <c r="B89" s="7" t="s">
        <v>134</v>
      </c>
      <c r="C89" s="7"/>
      <c r="D89" s="8">
        <f t="shared" si="1"/>
        <v>142.23599999999999</v>
      </c>
      <c r="E89" s="15">
        <v>0.01</v>
      </c>
    </row>
    <row r="90" spans="1:5" ht="76.5" x14ac:dyDescent="0.25">
      <c r="A90" s="10" t="s">
        <v>210</v>
      </c>
      <c r="B90" s="3" t="s">
        <v>134</v>
      </c>
      <c r="C90" s="3" t="s">
        <v>135</v>
      </c>
      <c r="D90" s="8">
        <f t="shared" si="1"/>
        <v>142.23599999999999</v>
      </c>
      <c r="E90" s="4">
        <v>0.01</v>
      </c>
    </row>
    <row r="91" spans="1:5" ht="51" x14ac:dyDescent="0.25">
      <c r="A91" s="3" t="s">
        <v>131</v>
      </c>
      <c r="B91" s="7" t="s">
        <v>136</v>
      </c>
      <c r="C91" s="7"/>
      <c r="D91" s="8">
        <f t="shared" si="1"/>
        <v>2844.7200000000003</v>
      </c>
      <c r="E91" s="15">
        <f>SUM(E92)</f>
        <v>0.2</v>
      </c>
    </row>
    <row r="92" spans="1:5" ht="51" x14ac:dyDescent="0.25">
      <c r="A92" s="3" t="s">
        <v>222</v>
      </c>
      <c r="B92" s="3" t="s">
        <v>136</v>
      </c>
      <c r="C92" s="3" t="s">
        <v>218</v>
      </c>
      <c r="D92" s="8">
        <f t="shared" si="1"/>
        <v>2844.7200000000003</v>
      </c>
      <c r="E92" s="15">
        <v>0.2</v>
      </c>
    </row>
    <row r="93" spans="1:5" x14ac:dyDescent="0.25">
      <c r="A93" s="10"/>
      <c r="B93" s="16" t="s">
        <v>137</v>
      </c>
      <c r="C93" s="3"/>
      <c r="D93" s="8">
        <f t="shared" si="1"/>
        <v>207664.55999999997</v>
      </c>
      <c r="E93" s="2">
        <f>E91+E89+E84+E79+E72+E60+E58+E55+E51+E49+E45+E40+E36+E29+E25+E21+E11+E65+E17</f>
        <v>14.6</v>
      </c>
    </row>
  </sheetData>
  <mergeCells count="11">
    <mergeCell ref="A78:D78"/>
    <mergeCell ref="A5:E5"/>
    <mergeCell ref="A6:E6"/>
    <mergeCell ref="A7:E7"/>
    <mergeCell ref="A8:E8"/>
    <mergeCell ref="A10:E10"/>
    <mergeCell ref="C1:E1"/>
    <mergeCell ref="C2:E2"/>
    <mergeCell ref="C3:E3"/>
    <mergeCell ref="C4:E4"/>
    <mergeCell ref="A54:D54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3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53"/>
      <c r="D4" s="53"/>
      <c r="E4" s="53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26.25" customHeight="1" x14ac:dyDescent="0.25">
      <c r="A8" s="49" t="s">
        <v>231</v>
      </c>
      <c r="B8" s="49"/>
      <c r="C8" s="49"/>
      <c r="D8" s="49"/>
      <c r="E8" s="49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42.75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E11*1262.8*12</f>
        <v>9092.16</v>
      </c>
      <c r="E11" s="9">
        <f>SUM(E12:E16)</f>
        <v>0.6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5" si="0">E12*1262.8*12</f>
        <v>303.072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303.072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303.072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454.608</v>
      </c>
      <c r="E15" s="4">
        <v>0.03</v>
      </c>
    </row>
    <row r="16" spans="1:5" ht="25.5" x14ac:dyDescent="0.25">
      <c r="A16" s="10" t="s">
        <v>177</v>
      </c>
      <c r="B16" s="3" t="s">
        <v>223</v>
      </c>
      <c r="C16" s="3" t="s">
        <v>13</v>
      </c>
      <c r="D16" s="8">
        <f t="shared" si="0"/>
        <v>7728.3360000000002</v>
      </c>
      <c r="E16" s="4">
        <v>0.51</v>
      </c>
    </row>
    <row r="17" spans="1:5" x14ac:dyDescent="0.25">
      <c r="A17" s="3" t="s">
        <v>22</v>
      </c>
      <c r="B17" s="7" t="s">
        <v>23</v>
      </c>
      <c r="C17" s="7"/>
      <c r="D17" s="8">
        <f t="shared" si="0"/>
        <v>909.21600000000001</v>
      </c>
      <c r="E17" s="9">
        <f>SUM(E18:E20)</f>
        <v>0.06</v>
      </c>
    </row>
    <row r="18" spans="1:5" ht="38.25" x14ac:dyDescent="0.25">
      <c r="A18" s="10" t="s">
        <v>24</v>
      </c>
      <c r="B18" s="3" t="s">
        <v>25</v>
      </c>
      <c r="C18" s="3" t="s">
        <v>13</v>
      </c>
      <c r="D18" s="8">
        <f t="shared" si="0"/>
        <v>303.072</v>
      </c>
      <c r="E18" s="4">
        <v>0.02</v>
      </c>
    </row>
    <row r="19" spans="1:5" ht="63.75" x14ac:dyDescent="0.25">
      <c r="A19" s="10" t="s">
        <v>26</v>
      </c>
      <c r="B19" s="3" t="s">
        <v>27</v>
      </c>
      <c r="C19" s="3" t="s">
        <v>13</v>
      </c>
      <c r="D19" s="8">
        <f t="shared" si="0"/>
        <v>303.072</v>
      </c>
      <c r="E19" s="4">
        <v>0.02</v>
      </c>
    </row>
    <row r="20" spans="1:5" ht="38.25" x14ac:dyDescent="0.25">
      <c r="A20" s="10" t="s">
        <v>28</v>
      </c>
      <c r="B20" s="3" t="s">
        <v>29</v>
      </c>
      <c r="C20" s="3" t="s">
        <v>13</v>
      </c>
      <c r="D20" s="8">
        <f t="shared" si="0"/>
        <v>303.072</v>
      </c>
      <c r="E20" s="4">
        <v>0.02</v>
      </c>
    </row>
    <row r="21" spans="1:5" ht="25.5" x14ac:dyDescent="0.25">
      <c r="A21" s="3" t="s">
        <v>30</v>
      </c>
      <c r="B21" s="7" t="s">
        <v>31</v>
      </c>
      <c r="C21" s="7"/>
      <c r="D21" s="8">
        <f t="shared" si="0"/>
        <v>909.21600000000001</v>
      </c>
      <c r="E21" s="9">
        <f>SUM(E22:E24)</f>
        <v>0.06</v>
      </c>
    </row>
    <row r="22" spans="1:5" ht="76.5" x14ac:dyDescent="0.25">
      <c r="A22" s="10" t="s">
        <v>32</v>
      </c>
      <c r="B22" s="3" t="s">
        <v>33</v>
      </c>
      <c r="C22" s="3" t="s">
        <v>13</v>
      </c>
      <c r="D22" s="8">
        <f t="shared" si="0"/>
        <v>303.072</v>
      </c>
      <c r="E22" s="4">
        <v>0.02</v>
      </c>
    </row>
    <row r="23" spans="1:5" ht="51" x14ac:dyDescent="0.25">
      <c r="A23" s="10" t="s">
        <v>34</v>
      </c>
      <c r="B23" s="3" t="s">
        <v>35</v>
      </c>
      <c r="C23" s="3" t="s">
        <v>13</v>
      </c>
      <c r="D23" s="8">
        <f t="shared" si="0"/>
        <v>303.072</v>
      </c>
      <c r="E23" s="4">
        <v>0.02</v>
      </c>
    </row>
    <row r="24" spans="1:5" ht="51" x14ac:dyDescent="0.25">
      <c r="A24" s="10" t="s">
        <v>36</v>
      </c>
      <c r="B24" s="3" t="s">
        <v>37</v>
      </c>
      <c r="C24" s="3" t="s">
        <v>21</v>
      </c>
      <c r="D24" s="8">
        <f t="shared" si="0"/>
        <v>303.072</v>
      </c>
      <c r="E24" s="4">
        <v>0.02</v>
      </c>
    </row>
    <row r="25" spans="1:5" ht="25.5" x14ac:dyDescent="0.25">
      <c r="A25" s="3" t="s">
        <v>38</v>
      </c>
      <c r="B25" s="7" t="s">
        <v>164</v>
      </c>
      <c r="C25" s="7"/>
      <c r="D25" s="8">
        <f t="shared" si="0"/>
        <v>454.608</v>
      </c>
      <c r="E25" s="9">
        <f>SUM(E26:E28)</f>
        <v>0.03</v>
      </c>
    </row>
    <row r="26" spans="1:5" ht="38.25" x14ac:dyDescent="0.25">
      <c r="A26" s="10" t="s">
        <v>39</v>
      </c>
      <c r="B26" s="3" t="s">
        <v>40</v>
      </c>
      <c r="C26" s="3" t="s">
        <v>13</v>
      </c>
      <c r="D26" s="8">
        <f t="shared" si="0"/>
        <v>151.536</v>
      </c>
      <c r="E26" s="4">
        <v>0.01</v>
      </c>
    </row>
    <row r="27" spans="1:5" ht="63.75" x14ac:dyDescent="0.25">
      <c r="A27" s="10" t="s">
        <v>41</v>
      </c>
      <c r="B27" s="3" t="s">
        <v>42</v>
      </c>
      <c r="C27" s="3" t="s">
        <v>13</v>
      </c>
      <c r="D27" s="8">
        <f t="shared" si="0"/>
        <v>151.536</v>
      </c>
      <c r="E27" s="4">
        <v>0.01</v>
      </c>
    </row>
    <row r="28" spans="1:5" ht="38.25" x14ac:dyDescent="0.25">
      <c r="A28" s="10" t="s">
        <v>175</v>
      </c>
      <c r="B28" s="3" t="s">
        <v>44</v>
      </c>
      <c r="C28" s="3" t="s">
        <v>21</v>
      </c>
      <c r="D28" s="8">
        <f t="shared" si="0"/>
        <v>151.536</v>
      </c>
      <c r="E28" s="4">
        <v>0.01</v>
      </c>
    </row>
    <row r="29" spans="1:5" ht="25.5" x14ac:dyDescent="0.25">
      <c r="A29" s="3" t="s">
        <v>45</v>
      </c>
      <c r="B29" s="7" t="s">
        <v>46</v>
      </c>
      <c r="C29" s="7"/>
      <c r="D29" s="8">
        <f t="shared" si="0"/>
        <v>39096.288</v>
      </c>
      <c r="E29" s="11">
        <f>SUM(E30:E35)</f>
        <v>2.58</v>
      </c>
    </row>
    <row r="30" spans="1:5" x14ac:dyDescent="0.25">
      <c r="A30" s="12" t="s">
        <v>47</v>
      </c>
      <c r="B30" s="13" t="s">
        <v>48</v>
      </c>
      <c r="C30" s="3" t="s">
        <v>49</v>
      </c>
      <c r="D30" s="8">
        <f t="shared" si="0"/>
        <v>757.68000000000006</v>
      </c>
      <c r="E30" s="14">
        <v>0.05</v>
      </c>
    </row>
    <row r="31" spans="1:5" ht="25.5" x14ac:dyDescent="0.25">
      <c r="A31" s="10" t="s">
        <v>50</v>
      </c>
      <c r="B31" s="3" t="s">
        <v>180</v>
      </c>
      <c r="C31" s="3" t="s">
        <v>49</v>
      </c>
      <c r="D31" s="8">
        <f t="shared" si="0"/>
        <v>606.14400000000001</v>
      </c>
      <c r="E31" s="14">
        <v>0.04</v>
      </c>
    </row>
    <row r="32" spans="1:5" ht="51" x14ac:dyDescent="0.25">
      <c r="A32" s="10" t="s">
        <v>51</v>
      </c>
      <c r="B32" s="3" t="s">
        <v>52</v>
      </c>
      <c r="C32" s="3" t="s">
        <v>18</v>
      </c>
      <c r="D32" s="8">
        <f t="shared" si="0"/>
        <v>454.608</v>
      </c>
      <c r="E32" s="2">
        <v>0.03</v>
      </c>
    </row>
    <row r="33" spans="1:5" ht="38.25" x14ac:dyDescent="0.25">
      <c r="A33" s="10" t="s">
        <v>53</v>
      </c>
      <c r="B33" s="3" t="s">
        <v>54</v>
      </c>
      <c r="C33" s="3" t="s">
        <v>18</v>
      </c>
      <c r="D33" s="8">
        <f t="shared" si="0"/>
        <v>303.072</v>
      </c>
      <c r="E33" s="2">
        <v>0.02</v>
      </c>
    </row>
    <row r="34" spans="1:5" ht="25.5" x14ac:dyDescent="0.25">
      <c r="A34" s="10" t="s">
        <v>55</v>
      </c>
      <c r="B34" s="3" t="s">
        <v>56</v>
      </c>
      <c r="C34" s="3" t="s">
        <v>57</v>
      </c>
      <c r="D34" s="8">
        <f t="shared" si="0"/>
        <v>5152.2240000000002</v>
      </c>
      <c r="E34" s="2">
        <v>0.34</v>
      </c>
    </row>
    <row r="35" spans="1:5" ht="25.5" x14ac:dyDescent="0.25">
      <c r="A35" s="10" t="s">
        <v>211</v>
      </c>
      <c r="B35" s="3" t="s">
        <v>161</v>
      </c>
      <c r="C35" s="3" t="s">
        <v>21</v>
      </c>
      <c r="D35" s="8">
        <f t="shared" si="0"/>
        <v>31822.560000000001</v>
      </c>
      <c r="E35" s="2">
        <v>2.1</v>
      </c>
    </row>
    <row r="36" spans="1:5" ht="25.5" x14ac:dyDescent="0.25">
      <c r="A36" s="3" t="s">
        <v>58</v>
      </c>
      <c r="B36" s="7" t="s">
        <v>59</v>
      </c>
      <c r="C36" s="7"/>
      <c r="D36" s="8">
        <f t="shared" si="0"/>
        <v>1969.9679999999998</v>
      </c>
      <c r="E36" s="15">
        <f>SUM(E37:E39)</f>
        <v>0.13</v>
      </c>
    </row>
    <row r="37" spans="1:5" ht="25.5" x14ac:dyDescent="0.25">
      <c r="A37" s="10" t="s">
        <v>60</v>
      </c>
      <c r="B37" s="3" t="s">
        <v>61</v>
      </c>
      <c r="C37" s="3" t="s">
        <v>13</v>
      </c>
      <c r="D37" s="8">
        <f t="shared" si="0"/>
        <v>1666.8959999999997</v>
      </c>
      <c r="E37" s="4">
        <v>0.11</v>
      </c>
    </row>
    <row r="38" spans="1:5" ht="51" x14ac:dyDescent="0.25">
      <c r="A38" s="10" t="s">
        <v>62</v>
      </c>
      <c r="B38" s="3" t="s">
        <v>63</v>
      </c>
      <c r="C38" s="3" t="s">
        <v>13</v>
      </c>
      <c r="D38" s="8">
        <f t="shared" si="0"/>
        <v>151.536</v>
      </c>
      <c r="E38" s="4">
        <v>0.01</v>
      </c>
    </row>
    <row r="39" spans="1:5" ht="25.5" x14ac:dyDescent="0.25">
      <c r="A39" s="10" t="s">
        <v>64</v>
      </c>
      <c r="B39" s="3" t="s">
        <v>65</v>
      </c>
      <c r="C39" s="3" t="s">
        <v>21</v>
      </c>
      <c r="D39" s="8">
        <f t="shared" si="0"/>
        <v>151.536</v>
      </c>
      <c r="E39" s="4">
        <v>0.01</v>
      </c>
    </row>
    <row r="40" spans="1:5" ht="25.5" x14ac:dyDescent="0.25">
      <c r="A40" s="3" t="s">
        <v>66</v>
      </c>
      <c r="B40" s="7" t="s">
        <v>67</v>
      </c>
      <c r="C40" s="7"/>
      <c r="D40" s="8">
        <f t="shared" si="0"/>
        <v>1363.8239999999998</v>
      </c>
      <c r="E40" s="15">
        <f>SUM(E41:E44)</f>
        <v>0.09</v>
      </c>
    </row>
    <row r="41" spans="1:5" ht="25.5" x14ac:dyDescent="0.25">
      <c r="A41" s="3" t="s">
        <v>68</v>
      </c>
      <c r="B41" s="3" t="s">
        <v>69</v>
      </c>
      <c r="C41" s="3" t="s">
        <v>13</v>
      </c>
      <c r="D41" s="8">
        <f t="shared" si="0"/>
        <v>303.072</v>
      </c>
      <c r="E41" s="15">
        <v>0.02</v>
      </c>
    </row>
    <row r="42" spans="1:5" ht="25.5" x14ac:dyDescent="0.25">
      <c r="A42" s="3" t="s">
        <v>176</v>
      </c>
      <c r="B42" s="3" t="s">
        <v>242</v>
      </c>
      <c r="C42" s="3" t="s">
        <v>72</v>
      </c>
      <c r="D42" s="8">
        <f t="shared" si="0"/>
        <v>303.072</v>
      </c>
      <c r="E42" s="15">
        <v>0.02</v>
      </c>
    </row>
    <row r="43" spans="1:5" ht="38.25" x14ac:dyDescent="0.25">
      <c r="A43" s="3" t="s">
        <v>70</v>
      </c>
      <c r="B43" s="3" t="s">
        <v>74</v>
      </c>
      <c r="C43" s="3" t="s">
        <v>13</v>
      </c>
      <c r="D43" s="8">
        <f t="shared" si="0"/>
        <v>303.072</v>
      </c>
      <c r="E43" s="15">
        <v>0.02</v>
      </c>
    </row>
    <row r="44" spans="1:5" ht="38.25" x14ac:dyDescent="0.25">
      <c r="A44" s="3" t="s">
        <v>73</v>
      </c>
      <c r="B44" s="3" t="s">
        <v>75</v>
      </c>
      <c r="C44" s="3" t="s">
        <v>21</v>
      </c>
      <c r="D44" s="8">
        <f t="shared" si="0"/>
        <v>454.608</v>
      </c>
      <c r="E44" s="15">
        <v>0.03</v>
      </c>
    </row>
    <row r="45" spans="1:5" ht="25.5" x14ac:dyDescent="0.25">
      <c r="A45" s="3" t="s">
        <v>76</v>
      </c>
      <c r="B45" s="7" t="s">
        <v>77</v>
      </c>
      <c r="C45" s="7"/>
      <c r="D45" s="8">
        <f t="shared" si="0"/>
        <v>454.608</v>
      </c>
      <c r="E45" s="15">
        <f>SUM(E46:E48)</f>
        <v>0.03</v>
      </c>
    </row>
    <row r="46" spans="1:5" ht="63.75" x14ac:dyDescent="0.25">
      <c r="A46" s="10" t="s">
        <v>78</v>
      </c>
      <c r="B46" s="3" t="s">
        <v>79</v>
      </c>
      <c r="C46" s="3" t="s">
        <v>13</v>
      </c>
      <c r="D46" s="8">
        <f t="shared" si="0"/>
        <v>151.536</v>
      </c>
      <c r="E46" s="4">
        <v>0.01</v>
      </c>
    </row>
    <row r="47" spans="1:5" x14ac:dyDescent="0.25">
      <c r="A47" s="10" t="s">
        <v>80</v>
      </c>
      <c r="B47" s="3" t="s">
        <v>81</v>
      </c>
      <c r="C47" s="3" t="s">
        <v>13</v>
      </c>
      <c r="D47" s="8">
        <f t="shared" si="0"/>
        <v>151.536</v>
      </c>
      <c r="E47" s="4">
        <v>0.01</v>
      </c>
    </row>
    <row r="48" spans="1:5" ht="38.25" x14ac:dyDescent="0.25">
      <c r="A48" s="10" t="s">
        <v>82</v>
      </c>
      <c r="B48" s="3" t="s">
        <v>83</v>
      </c>
      <c r="C48" s="3" t="s">
        <v>21</v>
      </c>
      <c r="D48" s="8">
        <f t="shared" si="0"/>
        <v>151.536</v>
      </c>
      <c r="E48" s="4">
        <v>0.01</v>
      </c>
    </row>
    <row r="49" spans="1:5" ht="76.5" x14ac:dyDescent="0.25">
      <c r="A49" s="10" t="s">
        <v>84</v>
      </c>
      <c r="B49" s="7" t="s">
        <v>85</v>
      </c>
      <c r="C49" s="3"/>
      <c r="D49" s="8">
        <f t="shared" si="0"/>
        <v>61978.224000000002</v>
      </c>
      <c r="E49" s="4">
        <f>E50</f>
        <v>4.09</v>
      </c>
    </row>
    <row r="50" spans="1:5" ht="38.25" x14ac:dyDescent="0.25">
      <c r="A50" s="10" t="s">
        <v>86</v>
      </c>
      <c r="B50" s="3" t="s">
        <v>197</v>
      </c>
      <c r="C50" s="3" t="s">
        <v>13</v>
      </c>
      <c r="D50" s="8">
        <f t="shared" si="0"/>
        <v>61978.224000000002</v>
      </c>
      <c r="E50" s="4">
        <v>4.09</v>
      </c>
    </row>
    <row r="51" spans="1:5" ht="38.25" x14ac:dyDescent="0.25">
      <c r="A51" s="3" t="s">
        <v>87</v>
      </c>
      <c r="B51" s="7" t="s">
        <v>88</v>
      </c>
      <c r="C51" s="7"/>
      <c r="D51" s="8">
        <f t="shared" si="0"/>
        <v>3182.2559999999999</v>
      </c>
      <c r="E51" s="9">
        <f>SUM(E52:E53)</f>
        <v>0.21000000000000002</v>
      </c>
    </row>
    <row r="52" spans="1:5" ht="63.75" x14ac:dyDescent="0.25">
      <c r="A52" s="10" t="s">
        <v>89</v>
      </c>
      <c r="B52" s="3" t="s">
        <v>90</v>
      </c>
      <c r="C52" s="3" t="s">
        <v>13</v>
      </c>
      <c r="D52" s="8">
        <f t="shared" si="0"/>
        <v>757.68000000000006</v>
      </c>
      <c r="E52" s="4">
        <v>0.05</v>
      </c>
    </row>
    <row r="53" spans="1:5" ht="51" x14ac:dyDescent="0.25">
      <c r="A53" s="10" t="s">
        <v>91</v>
      </c>
      <c r="B53" s="3" t="s">
        <v>92</v>
      </c>
      <c r="C53" s="3" t="s">
        <v>93</v>
      </c>
      <c r="D53" s="8">
        <f t="shared" si="0"/>
        <v>2424.576</v>
      </c>
      <c r="E53" s="4">
        <v>0.16</v>
      </c>
    </row>
    <row r="54" spans="1:5" ht="21.75" customHeight="1" x14ac:dyDescent="0.25">
      <c r="A54" s="42" t="s">
        <v>94</v>
      </c>
      <c r="B54" s="43"/>
      <c r="C54" s="43"/>
      <c r="D54" s="47"/>
      <c r="E54" s="3"/>
    </row>
    <row r="55" spans="1:5" ht="25.5" x14ac:dyDescent="0.25">
      <c r="A55" s="3" t="s">
        <v>95</v>
      </c>
      <c r="B55" s="7" t="s">
        <v>96</v>
      </c>
      <c r="C55" s="7"/>
      <c r="D55" s="8">
        <f t="shared" si="0"/>
        <v>4849.152</v>
      </c>
      <c r="E55" s="9">
        <f>SUM(E56:E57)</f>
        <v>0.32</v>
      </c>
    </row>
    <row r="56" spans="1:5" ht="38.25" x14ac:dyDescent="0.25">
      <c r="A56" s="10" t="s">
        <v>97</v>
      </c>
      <c r="B56" s="3" t="s">
        <v>98</v>
      </c>
      <c r="C56" s="3" t="s">
        <v>13</v>
      </c>
      <c r="D56" s="8">
        <f t="shared" si="0"/>
        <v>4697.616</v>
      </c>
      <c r="E56" s="4">
        <v>0.31</v>
      </c>
    </row>
    <row r="57" spans="1:5" ht="23.25" customHeight="1" x14ac:dyDescent="0.25">
      <c r="A57" s="10" t="s">
        <v>99</v>
      </c>
      <c r="B57" s="3" t="s">
        <v>65</v>
      </c>
      <c r="C57" s="3" t="s">
        <v>21</v>
      </c>
      <c r="D57" s="8">
        <f t="shared" si="0"/>
        <v>151.536</v>
      </c>
      <c r="E57" s="4">
        <v>0.01</v>
      </c>
    </row>
    <row r="58" spans="1:5" ht="51" x14ac:dyDescent="0.25">
      <c r="A58" s="3" t="s">
        <v>100</v>
      </c>
      <c r="B58" s="7" t="s">
        <v>101</v>
      </c>
      <c r="C58" s="7"/>
      <c r="D58" s="8">
        <f t="shared" si="0"/>
        <v>9546.768</v>
      </c>
      <c r="E58" s="9">
        <f>SUM(E59:E59)</f>
        <v>0.63</v>
      </c>
    </row>
    <row r="59" spans="1:5" ht="25.5" x14ac:dyDescent="0.25">
      <c r="A59" s="10" t="s">
        <v>187</v>
      </c>
      <c r="B59" s="3" t="s">
        <v>102</v>
      </c>
      <c r="C59" s="3" t="s">
        <v>57</v>
      </c>
      <c r="D59" s="8">
        <f t="shared" si="0"/>
        <v>9546.768</v>
      </c>
      <c r="E59" s="4">
        <v>0.63</v>
      </c>
    </row>
    <row r="60" spans="1:5" ht="38.25" x14ac:dyDescent="0.25">
      <c r="A60" s="3" t="s">
        <v>103</v>
      </c>
      <c r="B60" s="7" t="s">
        <v>104</v>
      </c>
      <c r="C60" s="7"/>
      <c r="D60" s="8">
        <f t="shared" si="0"/>
        <v>50309.952000000005</v>
      </c>
      <c r="E60" s="9">
        <f>SUM(E61:E64)</f>
        <v>3.3200000000000003</v>
      </c>
    </row>
    <row r="61" spans="1:5" ht="52.5" customHeight="1" x14ac:dyDescent="0.25">
      <c r="A61" s="10" t="s">
        <v>105</v>
      </c>
      <c r="B61" s="3" t="s">
        <v>198</v>
      </c>
      <c r="C61" s="3" t="s">
        <v>13</v>
      </c>
      <c r="D61" s="8">
        <f t="shared" si="0"/>
        <v>10304.448</v>
      </c>
      <c r="E61" s="4">
        <v>0.68</v>
      </c>
    </row>
    <row r="62" spans="1:5" ht="51" x14ac:dyDescent="0.25">
      <c r="A62" s="10" t="s">
        <v>191</v>
      </c>
      <c r="B62" s="3" t="s">
        <v>108</v>
      </c>
      <c r="C62" s="3" t="s">
        <v>72</v>
      </c>
      <c r="D62" s="8">
        <f t="shared" si="0"/>
        <v>8182.9440000000004</v>
      </c>
      <c r="E62" s="4">
        <v>0.54</v>
      </c>
    </row>
    <row r="63" spans="1:5" ht="38.25" x14ac:dyDescent="0.25">
      <c r="A63" s="10" t="s">
        <v>192</v>
      </c>
      <c r="B63" s="3" t="s">
        <v>110</v>
      </c>
      <c r="C63" s="3" t="s">
        <v>106</v>
      </c>
      <c r="D63" s="8">
        <f t="shared" si="0"/>
        <v>15153.599999999999</v>
      </c>
      <c r="E63" s="4">
        <v>1</v>
      </c>
    </row>
    <row r="64" spans="1:5" ht="38.25" x14ac:dyDescent="0.25">
      <c r="A64" s="18" t="s">
        <v>107</v>
      </c>
      <c r="B64" s="3" t="s">
        <v>112</v>
      </c>
      <c r="C64" s="3" t="s">
        <v>72</v>
      </c>
      <c r="D64" s="8">
        <f t="shared" si="0"/>
        <v>16668.960000000003</v>
      </c>
      <c r="E64" s="4">
        <v>1.1000000000000001</v>
      </c>
    </row>
    <row r="65" spans="1:5" ht="38.25" x14ac:dyDescent="0.25">
      <c r="A65" s="3" t="s">
        <v>145</v>
      </c>
      <c r="B65" s="7" t="s">
        <v>146</v>
      </c>
      <c r="C65" s="7"/>
      <c r="D65" s="8">
        <f t="shared" si="0"/>
        <v>13335.167999999998</v>
      </c>
      <c r="E65" s="9">
        <f>SUM(E66:E71)</f>
        <v>0.88</v>
      </c>
    </row>
    <row r="66" spans="1:5" ht="38.25" x14ac:dyDescent="0.25">
      <c r="A66" s="10" t="s">
        <v>147</v>
      </c>
      <c r="B66" s="3" t="s">
        <v>148</v>
      </c>
      <c r="C66" s="3" t="s">
        <v>13</v>
      </c>
      <c r="D66" s="8">
        <f t="shared" si="0"/>
        <v>757.68000000000006</v>
      </c>
      <c r="E66" s="4">
        <v>0.05</v>
      </c>
    </row>
    <row r="67" spans="1:5" ht="51" x14ac:dyDescent="0.25">
      <c r="A67" s="10" t="s">
        <v>149</v>
      </c>
      <c r="B67" s="3" t="s">
        <v>150</v>
      </c>
      <c r="C67" s="3" t="s">
        <v>151</v>
      </c>
      <c r="D67" s="8">
        <f t="shared" si="0"/>
        <v>303.072</v>
      </c>
      <c r="E67" s="4">
        <v>0.02</v>
      </c>
    </row>
    <row r="68" spans="1:5" ht="38.25" x14ac:dyDescent="0.25">
      <c r="A68" s="10" t="s">
        <v>152</v>
      </c>
      <c r="B68" s="3" t="s">
        <v>153</v>
      </c>
      <c r="C68" s="3" t="s">
        <v>13</v>
      </c>
      <c r="D68" s="8">
        <f t="shared" si="0"/>
        <v>303.072</v>
      </c>
      <c r="E68" s="4">
        <v>0.02</v>
      </c>
    </row>
    <row r="69" spans="1:5" ht="25.5" x14ac:dyDescent="0.25">
      <c r="A69" s="10" t="s">
        <v>154</v>
      </c>
      <c r="B69" s="3" t="s">
        <v>155</v>
      </c>
      <c r="C69" s="3" t="s">
        <v>13</v>
      </c>
      <c r="D69" s="8">
        <f t="shared" si="0"/>
        <v>2576.1120000000001</v>
      </c>
      <c r="E69" s="4">
        <v>0.17</v>
      </c>
    </row>
    <row r="70" spans="1:5" ht="51" x14ac:dyDescent="0.25">
      <c r="A70" s="10" t="s">
        <v>156</v>
      </c>
      <c r="B70" s="3" t="s">
        <v>157</v>
      </c>
      <c r="C70" s="3" t="s">
        <v>106</v>
      </c>
      <c r="D70" s="8">
        <f t="shared" si="0"/>
        <v>303.072</v>
      </c>
      <c r="E70" s="4">
        <v>0.02</v>
      </c>
    </row>
    <row r="71" spans="1:5" ht="38.25" x14ac:dyDescent="0.25">
      <c r="A71" s="10" t="s">
        <v>158</v>
      </c>
      <c r="B71" s="3" t="s">
        <v>159</v>
      </c>
      <c r="C71" s="3" t="s">
        <v>106</v>
      </c>
      <c r="D71" s="8">
        <f t="shared" si="0"/>
        <v>9092.16</v>
      </c>
      <c r="E71" s="4">
        <v>0.6</v>
      </c>
    </row>
    <row r="72" spans="1:5" ht="38.25" x14ac:dyDescent="0.25">
      <c r="A72" s="3" t="s">
        <v>113</v>
      </c>
      <c r="B72" s="7" t="s">
        <v>114</v>
      </c>
      <c r="C72" s="7"/>
      <c r="D72" s="8">
        <f t="shared" si="0"/>
        <v>12729.023999999999</v>
      </c>
      <c r="E72" s="9">
        <f>SUM(E73:E77)</f>
        <v>0.84000000000000008</v>
      </c>
    </row>
    <row r="73" spans="1:5" ht="51" x14ac:dyDescent="0.25">
      <c r="A73" s="10" t="s">
        <v>115</v>
      </c>
      <c r="B73" s="3" t="s">
        <v>116</v>
      </c>
      <c r="C73" s="3" t="s">
        <v>13</v>
      </c>
      <c r="D73" s="8">
        <f t="shared" si="0"/>
        <v>1515.3600000000001</v>
      </c>
      <c r="E73" s="4">
        <v>0.1</v>
      </c>
    </row>
    <row r="74" spans="1:5" ht="25.5" x14ac:dyDescent="0.25">
      <c r="A74" s="10" t="s">
        <v>117</v>
      </c>
      <c r="B74" s="3" t="s">
        <v>118</v>
      </c>
      <c r="C74" s="3" t="s">
        <v>13</v>
      </c>
      <c r="D74" s="8">
        <f t="shared" si="0"/>
        <v>1515.3600000000001</v>
      </c>
      <c r="E74" s="4">
        <v>0.1</v>
      </c>
    </row>
    <row r="75" spans="1:5" ht="51" x14ac:dyDescent="0.25">
      <c r="A75" s="10" t="s">
        <v>119</v>
      </c>
      <c r="B75" s="3" t="s">
        <v>120</v>
      </c>
      <c r="C75" s="3" t="s">
        <v>121</v>
      </c>
      <c r="D75" s="8">
        <f t="shared" si="0"/>
        <v>4546.08</v>
      </c>
      <c r="E75" s="4">
        <v>0.3</v>
      </c>
    </row>
    <row r="76" spans="1:5" ht="25.5" x14ac:dyDescent="0.25">
      <c r="A76" s="10" t="s">
        <v>122</v>
      </c>
      <c r="B76" s="3" t="s">
        <v>140</v>
      </c>
      <c r="C76" s="3" t="s">
        <v>106</v>
      </c>
      <c r="D76" s="8">
        <f t="shared" ref="D76:D93" si="1">E76*1262.8*12</f>
        <v>1060.752</v>
      </c>
      <c r="E76" s="4">
        <v>7.0000000000000007E-2</v>
      </c>
    </row>
    <row r="77" spans="1:5" ht="25.5" x14ac:dyDescent="0.25">
      <c r="A77" s="10" t="s">
        <v>124</v>
      </c>
      <c r="B77" s="3" t="s">
        <v>125</v>
      </c>
      <c r="C77" s="3" t="s">
        <v>126</v>
      </c>
      <c r="D77" s="8">
        <f t="shared" si="1"/>
        <v>4091.4720000000002</v>
      </c>
      <c r="E77" s="4">
        <v>0.27</v>
      </c>
    </row>
    <row r="78" spans="1:5" x14ac:dyDescent="0.25">
      <c r="A78" s="35" t="s">
        <v>128</v>
      </c>
      <c r="B78" s="36"/>
      <c r="C78" s="36"/>
      <c r="D78" s="37"/>
      <c r="E78" s="4"/>
    </row>
    <row r="79" spans="1:5" ht="89.25" x14ac:dyDescent="0.25">
      <c r="A79" s="5" t="s">
        <v>193</v>
      </c>
      <c r="B79" s="3" t="s">
        <v>213</v>
      </c>
      <c r="C79" s="3"/>
      <c r="D79" s="8">
        <f t="shared" si="1"/>
        <v>9395.2319999999982</v>
      </c>
      <c r="E79" s="4">
        <f>SUM(E80:E83)</f>
        <v>0.61999999999999988</v>
      </c>
    </row>
    <row r="80" spans="1:5" ht="51" x14ac:dyDescent="0.25">
      <c r="A80" s="5" t="s">
        <v>194</v>
      </c>
      <c r="B80" s="3" t="s">
        <v>224</v>
      </c>
      <c r="C80" s="3" t="s">
        <v>171</v>
      </c>
      <c r="D80" s="8">
        <f t="shared" si="1"/>
        <v>4546.08</v>
      </c>
      <c r="E80" s="4">
        <v>0.3</v>
      </c>
    </row>
    <row r="81" spans="1:5" x14ac:dyDescent="0.25">
      <c r="A81" s="5" t="s">
        <v>208</v>
      </c>
      <c r="B81" s="3" t="s">
        <v>144</v>
      </c>
      <c r="C81" s="3" t="s">
        <v>133</v>
      </c>
      <c r="D81" s="8">
        <f t="shared" si="1"/>
        <v>454.608</v>
      </c>
      <c r="E81" s="4">
        <v>0.03</v>
      </c>
    </row>
    <row r="82" spans="1:5" ht="51" x14ac:dyDescent="0.25">
      <c r="A82" s="3" t="s">
        <v>209</v>
      </c>
      <c r="B82" s="21" t="s">
        <v>200</v>
      </c>
      <c r="C82" s="3" t="s">
        <v>171</v>
      </c>
      <c r="D82" s="8">
        <f t="shared" si="1"/>
        <v>1363.8239999999998</v>
      </c>
      <c r="E82" s="4">
        <v>0.09</v>
      </c>
    </row>
    <row r="83" spans="1:5" ht="51" x14ac:dyDescent="0.25">
      <c r="A83" s="3" t="s">
        <v>219</v>
      </c>
      <c r="B83" s="27" t="s">
        <v>169</v>
      </c>
      <c r="C83" s="3" t="s">
        <v>171</v>
      </c>
      <c r="D83" s="8">
        <f t="shared" si="1"/>
        <v>3030.7200000000003</v>
      </c>
      <c r="E83" s="4">
        <v>0.2</v>
      </c>
    </row>
    <row r="84" spans="1:5" ht="76.5" x14ac:dyDescent="0.25">
      <c r="A84" s="3" t="s">
        <v>195</v>
      </c>
      <c r="B84" s="3" t="s">
        <v>168</v>
      </c>
      <c r="C84" s="3"/>
      <c r="D84" s="8">
        <f t="shared" si="1"/>
        <v>10759.056</v>
      </c>
      <c r="E84" s="4">
        <f>SUM(E85:E88)</f>
        <v>0.71</v>
      </c>
    </row>
    <row r="85" spans="1:5" x14ac:dyDescent="0.25">
      <c r="A85" s="3" t="s">
        <v>196</v>
      </c>
      <c r="B85" s="3" t="s">
        <v>144</v>
      </c>
      <c r="C85" s="3" t="s">
        <v>133</v>
      </c>
      <c r="D85" s="8">
        <f t="shared" si="1"/>
        <v>454.608</v>
      </c>
      <c r="E85" s="4">
        <v>0.03</v>
      </c>
    </row>
    <row r="86" spans="1:5" x14ac:dyDescent="0.25">
      <c r="A86" s="3" t="s">
        <v>220</v>
      </c>
      <c r="B86" s="3" t="s">
        <v>174</v>
      </c>
      <c r="C86" s="3" t="s">
        <v>121</v>
      </c>
      <c r="D86" s="8">
        <f t="shared" si="1"/>
        <v>7576.7999999999993</v>
      </c>
      <c r="E86" s="4">
        <v>0.5</v>
      </c>
    </row>
    <row r="87" spans="1:5" x14ac:dyDescent="0.25">
      <c r="A87" s="3" t="s">
        <v>221</v>
      </c>
      <c r="B87" s="3" t="s">
        <v>139</v>
      </c>
      <c r="C87" s="3" t="s">
        <v>127</v>
      </c>
      <c r="D87" s="8">
        <f t="shared" si="1"/>
        <v>1363.8239999999998</v>
      </c>
      <c r="E87" s="4">
        <v>0.09</v>
      </c>
    </row>
    <row r="88" spans="1:5" ht="51" x14ac:dyDescent="0.25">
      <c r="A88" s="3" t="s">
        <v>225</v>
      </c>
      <c r="B88" s="21" t="s">
        <v>200</v>
      </c>
      <c r="C88" s="3" t="s">
        <v>171</v>
      </c>
      <c r="D88" s="8">
        <f t="shared" si="1"/>
        <v>1363.8239999999998</v>
      </c>
      <c r="E88" s="4">
        <v>0.09</v>
      </c>
    </row>
    <row r="89" spans="1:5" ht="76.5" x14ac:dyDescent="0.25">
      <c r="A89" s="3" t="s">
        <v>129</v>
      </c>
      <c r="B89" s="7" t="s">
        <v>134</v>
      </c>
      <c r="C89" s="7"/>
      <c r="D89" s="8">
        <f t="shared" si="1"/>
        <v>151.536</v>
      </c>
      <c r="E89" s="15">
        <v>0.01</v>
      </c>
    </row>
    <row r="90" spans="1:5" ht="76.5" x14ac:dyDescent="0.25">
      <c r="A90" s="10" t="s">
        <v>210</v>
      </c>
      <c r="B90" s="3" t="s">
        <v>134</v>
      </c>
      <c r="C90" s="3" t="s">
        <v>135</v>
      </c>
      <c r="D90" s="8">
        <f t="shared" si="1"/>
        <v>151.536</v>
      </c>
      <c r="E90" s="4">
        <v>0.01</v>
      </c>
    </row>
    <row r="91" spans="1:5" ht="51" x14ac:dyDescent="0.25">
      <c r="A91" s="3" t="s">
        <v>131</v>
      </c>
      <c r="B91" s="7" t="s">
        <v>136</v>
      </c>
      <c r="C91" s="7"/>
      <c r="D91" s="8">
        <f t="shared" si="1"/>
        <v>3030.7200000000003</v>
      </c>
      <c r="E91" s="15">
        <f>SUM(E92)</f>
        <v>0.2</v>
      </c>
    </row>
    <row r="92" spans="1:5" ht="51" x14ac:dyDescent="0.25">
      <c r="A92" s="19" t="s">
        <v>222</v>
      </c>
      <c r="B92" s="3" t="s">
        <v>136</v>
      </c>
      <c r="C92" s="3" t="s">
        <v>173</v>
      </c>
      <c r="D92" s="8">
        <f t="shared" si="1"/>
        <v>3030.7200000000003</v>
      </c>
      <c r="E92" s="15">
        <v>0.2</v>
      </c>
    </row>
    <row r="93" spans="1:5" x14ac:dyDescent="0.25">
      <c r="A93" s="10"/>
      <c r="B93" s="16" t="s">
        <v>137</v>
      </c>
      <c r="C93" s="3"/>
      <c r="D93" s="8">
        <f t="shared" si="1"/>
        <v>233516.976</v>
      </c>
      <c r="E93" s="2">
        <f>E91+E89+E84+E79+E72+E60+E58+E55+E51+E49+E45+E40+E36+E29+E25+E21+E11+E65+E17</f>
        <v>15.41</v>
      </c>
    </row>
  </sheetData>
  <mergeCells count="11">
    <mergeCell ref="A54:D54"/>
    <mergeCell ref="A78:D78"/>
    <mergeCell ref="A5:E5"/>
    <mergeCell ref="A6:E6"/>
    <mergeCell ref="A7:E7"/>
    <mergeCell ref="A8:E8"/>
    <mergeCell ref="C1:E1"/>
    <mergeCell ref="C2:E2"/>
    <mergeCell ref="C3:E3"/>
    <mergeCell ref="C4:E4"/>
    <mergeCell ref="A10:E1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8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46"/>
      <c r="D4" s="46"/>
      <c r="E4" s="46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33.75" customHeight="1" x14ac:dyDescent="0.25">
      <c r="A8" s="49" t="s">
        <v>232</v>
      </c>
      <c r="B8" s="49"/>
      <c r="C8" s="49"/>
      <c r="D8" s="49"/>
      <c r="E8" s="49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30" customHeight="1" x14ac:dyDescent="0.25">
      <c r="A10" s="41" t="s">
        <v>8</v>
      </c>
      <c r="B10" s="41"/>
      <c r="C10" s="41"/>
      <c r="D10" s="41"/>
      <c r="E10" s="41"/>
    </row>
    <row r="11" spans="1:5" x14ac:dyDescent="0.25">
      <c r="A11" s="3" t="s">
        <v>9</v>
      </c>
      <c r="B11" s="7" t="s">
        <v>10</v>
      </c>
      <c r="C11" s="7"/>
      <c r="D11" s="8">
        <f>E11*1436.5*12</f>
        <v>10342.799999999999</v>
      </c>
      <c r="E11" s="9">
        <f>SUM(E12:E16)</f>
        <v>0.6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6" si="0">E12*1436.5*12</f>
        <v>344.76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344.76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344.76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517.14</v>
      </c>
      <c r="E15" s="4">
        <v>0.03</v>
      </c>
    </row>
    <row r="16" spans="1:5" x14ac:dyDescent="0.25">
      <c r="A16" s="10" t="s">
        <v>177</v>
      </c>
      <c r="B16" s="21" t="s">
        <v>178</v>
      </c>
      <c r="C16" s="3" t="s">
        <v>13</v>
      </c>
      <c r="D16" s="8">
        <f t="shared" si="0"/>
        <v>8791.380000000001</v>
      </c>
      <c r="E16" s="4">
        <v>0.51</v>
      </c>
    </row>
    <row r="17" spans="1:5" ht="25.5" x14ac:dyDescent="0.25">
      <c r="A17" s="3" t="s">
        <v>22</v>
      </c>
      <c r="B17" s="7" t="s">
        <v>31</v>
      </c>
      <c r="C17" s="7"/>
      <c r="D17" s="8">
        <f t="shared" si="0"/>
        <v>1034.28</v>
      </c>
      <c r="E17" s="9">
        <f>SUM(E18:E20)</f>
        <v>0.06</v>
      </c>
    </row>
    <row r="18" spans="1:5" ht="63.75" x14ac:dyDescent="0.25">
      <c r="A18" s="10" t="s">
        <v>24</v>
      </c>
      <c r="B18" s="3" t="s">
        <v>33</v>
      </c>
      <c r="C18" s="3" t="s">
        <v>13</v>
      </c>
      <c r="D18" s="8">
        <f t="shared" si="0"/>
        <v>344.76</v>
      </c>
      <c r="E18" s="4">
        <v>0.02</v>
      </c>
    </row>
    <row r="19" spans="1:5" ht="38.25" x14ac:dyDescent="0.25">
      <c r="A19" s="10" t="s">
        <v>26</v>
      </c>
      <c r="B19" s="3" t="s">
        <v>35</v>
      </c>
      <c r="C19" s="3" t="s">
        <v>13</v>
      </c>
      <c r="D19" s="8">
        <f t="shared" si="0"/>
        <v>344.76</v>
      </c>
      <c r="E19" s="4">
        <v>0.02</v>
      </c>
    </row>
    <row r="20" spans="1:5" ht="51" x14ac:dyDescent="0.25">
      <c r="A20" s="10" t="s">
        <v>28</v>
      </c>
      <c r="B20" s="3" t="s">
        <v>37</v>
      </c>
      <c r="C20" s="3" t="s">
        <v>21</v>
      </c>
      <c r="D20" s="8">
        <f t="shared" si="0"/>
        <v>344.76</v>
      </c>
      <c r="E20" s="4">
        <v>0.02</v>
      </c>
    </row>
    <row r="21" spans="1:5" ht="25.5" x14ac:dyDescent="0.25">
      <c r="A21" s="3" t="s">
        <v>30</v>
      </c>
      <c r="B21" s="7" t="s">
        <v>164</v>
      </c>
      <c r="C21" s="7"/>
      <c r="D21" s="8">
        <f t="shared" si="0"/>
        <v>517.14</v>
      </c>
      <c r="E21" s="9">
        <f>SUM(E22:E24)</f>
        <v>0.03</v>
      </c>
    </row>
    <row r="22" spans="1:5" ht="38.25" x14ac:dyDescent="0.25">
      <c r="A22" s="10" t="s">
        <v>32</v>
      </c>
      <c r="B22" s="3" t="s">
        <v>40</v>
      </c>
      <c r="C22" s="3" t="s">
        <v>13</v>
      </c>
      <c r="D22" s="8">
        <f t="shared" si="0"/>
        <v>172.38</v>
      </c>
      <c r="E22" s="4">
        <v>0.01</v>
      </c>
    </row>
    <row r="23" spans="1:5" ht="63.75" x14ac:dyDescent="0.25">
      <c r="A23" s="10" t="s">
        <v>34</v>
      </c>
      <c r="B23" s="3" t="s">
        <v>42</v>
      </c>
      <c r="C23" s="3" t="s">
        <v>13</v>
      </c>
      <c r="D23" s="8">
        <f t="shared" si="0"/>
        <v>172.38</v>
      </c>
      <c r="E23" s="4">
        <v>0.01</v>
      </c>
    </row>
    <row r="24" spans="1:5" ht="38.25" x14ac:dyDescent="0.25">
      <c r="A24" s="10" t="s">
        <v>36</v>
      </c>
      <c r="B24" s="3" t="s">
        <v>44</v>
      </c>
      <c r="C24" s="3" t="s">
        <v>21</v>
      </c>
      <c r="D24" s="8">
        <f t="shared" si="0"/>
        <v>172.38</v>
      </c>
      <c r="E24" s="4">
        <v>0.01</v>
      </c>
    </row>
    <row r="25" spans="1:5" ht="25.5" x14ac:dyDescent="0.25">
      <c r="A25" s="3" t="s">
        <v>38</v>
      </c>
      <c r="B25" s="7" t="s">
        <v>46</v>
      </c>
      <c r="C25" s="7"/>
      <c r="D25" s="8">
        <f t="shared" si="0"/>
        <v>44818.8</v>
      </c>
      <c r="E25" s="11">
        <f>SUM(E26:E31)</f>
        <v>2.6</v>
      </c>
    </row>
    <row r="26" spans="1:5" x14ac:dyDescent="0.25">
      <c r="A26" s="12" t="s">
        <v>39</v>
      </c>
      <c r="B26" s="13" t="s">
        <v>48</v>
      </c>
      <c r="C26" s="3" t="s">
        <v>49</v>
      </c>
      <c r="D26" s="8">
        <f t="shared" si="0"/>
        <v>861.90000000000009</v>
      </c>
      <c r="E26" s="14">
        <v>0.05</v>
      </c>
    </row>
    <row r="27" spans="1:5" ht="25.5" x14ac:dyDescent="0.25">
      <c r="A27" s="10" t="s">
        <v>41</v>
      </c>
      <c r="B27" s="3" t="s">
        <v>180</v>
      </c>
      <c r="C27" s="3" t="s">
        <v>49</v>
      </c>
      <c r="D27" s="8">
        <f t="shared" si="0"/>
        <v>689.52</v>
      </c>
      <c r="E27" s="14">
        <v>0.04</v>
      </c>
    </row>
    <row r="28" spans="1:5" ht="51" x14ac:dyDescent="0.25">
      <c r="A28" s="10" t="s">
        <v>175</v>
      </c>
      <c r="B28" s="3" t="s">
        <v>52</v>
      </c>
      <c r="C28" s="3" t="s">
        <v>18</v>
      </c>
      <c r="D28" s="8">
        <f t="shared" si="0"/>
        <v>517.14</v>
      </c>
      <c r="E28" s="2">
        <v>0.03</v>
      </c>
    </row>
    <row r="29" spans="1:5" ht="38.25" x14ac:dyDescent="0.25">
      <c r="A29" s="10" t="s">
        <v>43</v>
      </c>
      <c r="B29" s="3" t="s">
        <v>54</v>
      </c>
      <c r="C29" s="3" t="s">
        <v>18</v>
      </c>
      <c r="D29" s="8">
        <f t="shared" si="0"/>
        <v>344.76</v>
      </c>
      <c r="E29" s="2">
        <v>0.02</v>
      </c>
    </row>
    <row r="30" spans="1:5" ht="25.5" x14ac:dyDescent="0.25">
      <c r="A30" s="10" t="s">
        <v>183</v>
      </c>
      <c r="B30" s="3" t="s">
        <v>56</v>
      </c>
      <c r="C30" s="3" t="s">
        <v>57</v>
      </c>
      <c r="D30" s="8">
        <f t="shared" si="0"/>
        <v>5860.92</v>
      </c>
      <c r="E30" s="2">
        <v>0.34</v>
      </c>
    </row>
    <row r="31" spans="1:5" ht="38.25" x14ac:dyDescent="0.25">
      <c r="A31" s="10" t="s">
        <v>184</v>
      </c>
      <c r="B31" s="3" t="s">
        <v>143</v>
      </c>
      <c r="C31" s="3" t="s">
        <v>21</v>
      </c>
      <c r="D31" s="8">
        <f t="shared" si="0"/>
        <v>36544.559999999998</v>
      </c>
      <c r="E31" s="2">
        <v>2.12</v>
      </c>
    </row>
    <row r="32" spans="1:5" ht="25.5" x14ac:dyDescent="0.25">
      <c r="A32" s="3" t="s">
        <v>45</v>
      </c>
      <c r="B32" s="7" t="s">
        <v>59</v>
      </c>
      <c r="C32" s="7"/>
      <c r="D32" s="8">
        <f t="shared" si="0"/>
        <v>2240.94</v>
      </c>
      <c r="E32" s="15">
        <f>SUM(E33:E35)</f>
        <v>0.13</v>
      </c>
    </row>
    <row r="33" spans="1:5" ht="25.5" x14ac:dyDescent="0.25">
      <c r="A33" s="10" t="s">
        <v>47</v>
      </c>
      <c r="B33" s="3" t="s">
        <v>61</v>
      </c>
      <c r="C33" s="3" t="s">
        <v>13</v>
      </c>
      <c r="D33" s="8">
        <f t="shared" si="0"/>
        <v>1896.1800000000003</v>
      </c>
      <c r="E33" s="4">
        <v>0.11</v>
      </c>
    </row>
    <row r="34" spans="1:5" ht="51" x14ac:dyDescent="0.25">
      <c r="A34" s="10" t="s">
        <v>50</v>
      </c>
      <c r="B34" s="3" t="s">
        <v>63</v>
      </c>
      <c r="C34" s="3" t="s">
        <v>13</v>
      </c>
      <c r="D34" s="8">
        <f t="shared" si="0"/>
        <v>172.38</v>
      </c>
      <c r="E34" s="4">
        <v>0.01</v>
      </c>
    </row>
    <row r="35" spans="1:5" ht="25.5" x14ac:dyDescent="0.25">
      <c r="A35" s="10" t="s">
        <v>51</v>
      </c>
      <c r="B35" s="3" t="s">
        <v>65</v>
      </c>
      <c r="C35" s="3" t="s">
        <v>21</v>
      </c>
      <c r="D35" s="8">
        <f t="shared" si="0"/>
        <v>172.38</v>
      </c>
      <c r="E35" s="4">
        <v>0.01</v>
      </c>
    </row>
    <row r="36" spans="1:5" ht="25.5" x14ac:dyDescent="0.25">
      <c r="A36" s="3" t="s">
        <v>58</v>
      </c>
      <c r="B36" s="7" t="s">
        <v>67</v>
      </c>
      <c r="C36" s="7"/>
      <c r="D36" s="8">
        <f t="shared" si="0"/>
        <v>1551.42</v>
      </c>
      <c r="E36" s="15">
        <f>SUM(E37:E40)</f>
        <v>0.09</v>
      </c>
    </row>
    <row r="37" spans="1:5" ht="25.5" x14ac:dyDescent="0.25">
      <c r="A37" s="3" t="s">
        <v>60</v>
      </c>
      <c r="B37" s="3" t="s">
        <v>69</v>
      </c>
      <c r="C37" s="3" t="s">
        <v>13</v>
      </c>
      <c r="D37" s="8">
        <f t="shared" si="0"/>
        <v>344.76</v>
      </c>
      <c r="E37" s="15">
        <v>0.02</v>
      </c>
    </row>
    <row r="38" spans="1:5" ht="25.5" x14ac:dyDescent="0.25">
      <c r="A38" s="3" t="s">
        <v>62</v>
      </c>
      <c r="B38" s="3" t="s">
        <v>241</v>
      </c>
      <c r="C38" s="3" t="s">
        <v>72</v>
      </c>
      <c r="D38" s="8">
        <f t="shared" si="0"/>
        <v>344.76</v>
      </c>
      <c r="E38" s="15">
        <v>0.02</v>
      </c>
    </row>
    <row r="39" spans="1:5" ht="25.5" x14ac:dyDescent="0.25">
      <c r="A39" s="3" t="s">
        <v>64</v>
      </c>
      <c r="B39" s="3" t="s">
        <v>74</v>
      </c>
      <c r="C39" s="3" t="s">
        <v>13</v>
      </c>
      <c r="D39" s="8">
        <f t="shared" si="0"/>
        <v>344.76</v>
      </c>
      <c r="E39" s="15">
        <v>0.02</v>
      </c>
    </row>
    <row r="40" spans="1:5" ht="38.25" x14ac:dyDescent="0.25">
      <c r="A40" s="3" t="s">
        <v>185</v>
      </c>
      <c r="B40" s="3" t="s">
        <v>75</v>
      </c>
      <c r="C40" s="3" t="s">
        <v>21</v>
      </c>
      <c r="D40" s="8">
        <f t="shared" si="0"/>
        <v>517.14</v>
      </c>
      <c r="E40" s="15">
        <v>0.03</v>
      </c>
    </row>
    <row r="41" spans="1:5" ht="25.5" x14ac:dyDescent="0.25">
      <c r="A41" s="3" t="s">
        <v>66</v>
      </c>
      <c r="B41" s="7" t="s">
        <v>77</v>
      </c>
      <c r="C41" s="7"/>
      <c r="D41" s="8">
        <f t="shared" si="0"/>
        <v>517.14</v>
      </c>
      <c r="E41" s="15">
        <f>SUM(E42:E44)</f>
        <v>0.03</v>
      </c>
    </row>
    <row r="42" spans="1:5" ht="63.75" x14ac:dyDescent="0.25">
      <c r="A42" s="10" t="s">
        <v>68</v>
      </c>
      <c r="B42" s="3" t="s">
        <v>79</v>
      </c>
      <c r="C42" s="3" t="s">
        <v>13</v>
      </c>
      <c r="D42" s="8">
        <f t="shared" si="0"/>
        <v>172.38</v>
      </c>
      <c r="E42" s="4">
        <v>0.01</v>
      </c>
    </row>
    <row r="43" spans="1:5" x14ac:dyDescent="0.25">
      <c r="A43" s="10" t="s">
        <v>176</v>
      </c>
      <c r="B43" s="3" t="s">
        <v>81</v>
      </c>
      <c r="C43" s="3" t="s">
        <v>13</v>
      </c>
      <c r="D43" s="8">
        <f t="shared" si="0"/>
        <v>172.38</v>
      </c>
      <c r="E43" s="4">
        <v>0.01</v>
      </c>
    </row>
    <row r="44" spans="1:5" ht="38.25" x14ac:dyDescent="0.25">
      <c r="A44" s="10" t="s">
        <v>70</v>
      </c>
      <c r="B44" s="3" t="s">
        <v>83</v>
      </c>
      <c r="C44" s="3" t="s">
        <v>21</v>
      </c>
      <c r="D44" s="8">
        <f t="shared" si="0"/>
        <v>172.38</v>
      </c>
      <c r="E44" s="4">
        <v>0.01</v>
      </c>
    </row>
    <row r="45" spans="1:5" ht="76.5" x14ac:dyDescent="0.25">
      <c r="A45" s="10" t="s">
        <v>76</v>
      </c>
      <c r="B45" s="7" t="s">
        <v>85</v>
      </c>
      <c r="C45" s="3"/>
      <c r="D45" s="8">
        <f t="shared" si="0"/>
        <v>71192.94</v>
      </c>
      <c r="E45" s="4">
        <f>E46</f>
        <v>4.13</v>
      </c>
    </row>
    <row r="46" spans="1:5" ht="38.25" x14ac:dyDescent="0.25">
      <c r="A46" s="10" t="s">
        <v>78</v>
      </c>
      <c r="B46" s="3" t="s">
        <v>197</v>
      </c>
      <c r="C46" s="3" t="s">
        <v>13</v>
      </c>
      <c r="D46" s="8">
        <f t="shared" si="0"/>
        <v>71192.94</v>
      </c>
      <c r="E46" s="4">
        <v>4.13</v>
      </c>
    </row>
    <row r="47" spans="1:5" ht="38.25" x14ac:dyDescent="0.25">
      <c r="A47" s="3" t="s">
        <v>84</v>
      </c>
      <c r="B47" s="7" t="s">
        <v>88</v>
      </c>
      <c r="C47" s="7"/>
      <c r="D47" s="8">
        <f t="shared" si="0"/>
        <v>3619.9800000000005</v>
      </c>
      <c r="E47" s="9">
        <f>SUM(E48:E49)</f>
        <v>0.21000000000000002</v>
      </c>
    </row>
    <row r="48" spans="1:5" ht="51" x14ac:dyDescent="0.25">
      <c r="A48" s="10" t="s">
        <v>86</v>
      </c>
      <c r="B48" s="3" t="s">
        <v>90</v>
      </c>
      <c r="C48" s="3" t="s">
        <v>13</v>
      </c>
      <c r="D48" s="8">
        <f t="shared" si="0"/>
        <v>861.90000000000009</v>
      </c>
      <c r="E48" s="4">
        <v>0.05</v>
      </c>
    </row>
    <row r="49" spans="1:5" ht="51" x14ac:dyDescent="0.25">
      <c r="A49" s="10" t="s">
        <v>186</v>
      </c>
      <c r="B49" s="3" t="s">
        <v>92</v>
      </c>
      <c r="C49" s="3" t="s">
        <v>93</v>
      </c>
      <c r="D49" s="8">
        <f t="shared" si="0"/>
        <v>2758.08</v>
      </c>
      <c r="E49" s="4">
        <v>0.16</v>
      </c>
    </row>
    <row r="50" spans="1:5" ht="26.25" customHeight="1" x14ac:dyDescent="0.25">
      <c r="A50" s="42" t="s">
        <v>94</v>
      </c>
      <c r="B50" s="43"/>
      <c r="C50" s="43"/>
      <c r="D50" s="47"/>
      <c r="E50" s="3"/>
    </row>
    <row r="51" spans="1:5" ht="25.5" x14ac:dyDescent="0.25">
      <c r="A51" s="3" t="s">
        <v>87</v>
      </c>
      <c r="B51" s="7" t="s">
        <v>96</v>
      </c>
      <c r="C51" s="7"/>
      <c r="D51" s="8">
        <f t="shared" si="0"/>
        <v>5516.16</v>
      </c>
      <c r="E51" s="9">
        <f>SUM(E52:E53)</f>
        <v>0.32</v>
      </c>
    </row>
    <row r="52" spans="1:5" ht="38.25" x14ac:dyDescent="0.25">
      <c r="A52" s="18" t="s">
        <v>89</v>
      </c>
      <c r="B52" s="3" t="s">
        <v>98</v>
      </c>
      <c r="C52" s="3" t="s">
        <v>13</v>
      </c>
      <c r="D52" s="8">
        <f t="shared" si="0"/>
        <v>5343.78</v>
      </c>
      <c r="E52" s="4">
        <v>0.31</v>
      </c>
    </row>
    <row r="53" spans="1:5" ht="25.5" x14ac:dyDescent="0.25">
      <c r="A53" s="10" t="s">
        <v>91</v>
      </c>
      <c r="B53" s="3" t="s">
        <v>65</v>
      </c>
      <c r="C53" s="3" t="s">
        <v>21</v>
      </c>
      <c r="D53" s="8">
        <f t="shared" si="0"/>
        <v>172.38</v>
      </c>
      <c r="E53" s="4">
        <v>0.01</v>
      </c>
    </row>
    <row r="54" spans="1:5" ht="38.25" x14ac:dyDescent="0.25">
      <c r="A54" s="3" t="s">
        <v>95</v>
      </c>
      <c r="B54" s="7" t="s">
        <v>101</v>
      </c>
      <c r="C54" s="7"/>
      <c r="D54" s="8">
        <f t="shared" si="0"/>
        <v>10859.94</v>
      </c>
      <c r="E54" s="9">
        <f>SUM(E55:E55)</f>
        <v>0.63</v>
      </c>
    </row>
    <row r="55" spans="1:5" x14ac:dyDescent="0.25">
      <c r="A55" s="18" t="s">
        <v>97</v>
      </c>
      <c r="B55" s="3" t="s">
        <v>102</v>
      </c>
      <c r="C55" s="3" t="s">
        <v>57</v>
      </c>
      <c r="D55" s="8">
        <f t="shared" si="0"/>
        <v>10859.94</v>
      </c>
      <c r="E55" s="4">
        <v>0.63</v>
      </c>
    </row>
    <row r="56" spans="1:5" ht="38.25" x14ac:dyDescent="0.25">
      <c r="A56" s="3" t="s">
        <v>100</v>
      </c>
      <c r="B56" s="7" t="s">
        <v>104</v>
      </c>
      <c r="C56" s="7"/>
      <c r="D56" s="8">
        <f t="shared" si="0"/>
        <v>57230.16</v>
      </c>
      <c r="E56" s="9">
        <f>SUM(E57:E60)</f>
        <v>3.3200000000000003</v>
      </c>
    </row>
    <row r="57" spans="1:5" ht="51" x14ac:dyDescent="0.25">
      <c r="A57" s="18" t="s">
        <v>187</v>
      </c>
      <c r="B57" s="3" t="s">
        <v>198</v>
      </c>
      <c r="C57" s="3" t="s">
        <v>13</v>
      </c>
      <c r="D57" s="8">
        <f t="shared" si="0"/>
        <v>11721.84</v>
      </c>
      <c r="E57" s="4">
        <v>0.68</v>
      </c>
    </row>
    <row r="58" spans="1:5" ht="51" x14ac:dyDescent="0.25">
      <c r="A58" s="10" t="s">
        <v>188</v>
      </c>
      <c r="B58" s="3" t="s">
        <v>108</v>
      </c>
      <c r="C58" s="3" t="s">
        <v>72</v>
      </c>
      <c r="D58" s="8">
        <f t="shared" si="0"/>
        <v>9308.52</v>
      </c>
      <c r="E58" s="4">
        <v>0.54</v>
      </c>
    </row>
    <row r="59" spans="1:5" ht="38.25" x14ac:dyDescent="0.25">
      <c r="A59" s="10" t="s">
        <v>189</v>
      </c>
      <c r="B59" s="3" t="s">
        <v>110</v>
      </c>
      <c r="C59" s="3" t="s">
        <v>106</v>
      </c>
      <c r="D59" s="8">
        <f t="shared" si="0"/>
        <v>17238</v>
      </c>
      <c r="E59" s="4">
        <v>1</v>
      </c>
    </row>
    <row r="60" spans="1:5" ht="38.25" x14ac:dyDescent="0.25">
      <c r="A60" s="10" t="s">
        <v>190</v>
      </c>
      <c r="B60" s="3" t="s">
        <v>112</v>
      </c>
      <c r="C60" s="3" t="s">
        <v>72</v>
      </c>
      <c r="D60" s="8">
        <f t="shared" si="0"/>
        <v>18961.800000000003</v>
      </c>
      <c r="E60" s="4">
        <v>1.1000000000000001</v>
      </c>
    </row>
    <row r="61" spans="1:5" ht="38.25" x14ac:dyDescent="0.25">
      <c r="A61" s="3" t="s">
        <v>103</v>
      </c>
      <c r="B61" s="7" t="s">
        <v>146</v>
      </c>
      <c r="C61" s="7"/>
      <c r="D61" s="8">
        <f t="shared" si="0"/>
        <v>15169.440000000002</v>
      </c>
      <c r="E61" s="9">
        <f>SUM(E62:E67)</f>
        <v>0.88</v>
      </c>
    </row>
    <row r="62" spans="1:5" ht="38.25" x14ac:dyDescent="0.25">
      <c r="A62" s="10" t="s">
        <v>105</v>
      </c>
      <c r="B62" s="3" t="s">
        <v>148</v>
      </c>
      <c r="C62" s="3" t="s">
        <v>13</v>
      </c>
      <c r="D62" s="8">
        <f t="shared" si="0"/>
        <v>861.90000000000009</v>
      </c>
      <c r="E62" s="4">
        <v>0.05</v>
      </c>
    </row>
    <row r="63" spans="1:5" ht="51" x14ac:dyDescent="0.25">
      <c r="A63" s="10" t="s">
        <v>191</v>
      </c>
      <c r="B63" s="3" t="s">
        <v>150</v>
      </c>
      <c r="C63" s="3" t="s">
        <v>151</v>
      </c>
      <c r="D63" s="8">
        <f t="shared" si="0"/>
        <v>344.76</v>
      </c>
      <c r="E63" s="4">
        <v>0.02</v>
      </c>
    </row>
    <row r="64" spans="1:5" ht="38.25" x14ac:dyDescent="0.25">
      <c r="A64" s="10" t="s">
        <v>192</v>
      </c>
      <c r="B64" s="3" t="s">
        <v>153</v>
      </c>
      <c r="C64" s="3" t="s">
        <v>13</v>
      </c>
      <c r="D64" s="8">
        <f t="shared" si="0"/>
        <v>344.76</v>
      </c>
      <c r="E64" s="4">
        <v>0.02</v>
      </c>
    </row>
    <row r="65" spans="1:5" ht="25.5" x14ac:dyDescent="0.25">
      <c r="A65" s="10" t="s">
        <v>107</v>
      </c>
      <c r="B65" s="3" t="s">
        <v>155</v>
      </c>
      <c r="C65" s="3" t="s">
        <v>13</v>
      </c>
      <c r="D65" s="8">
        <f t="shared" si="0"/>
        <v>2930.46</v>
      </c>
      <c r="E65" s="4">
        <v>0.17</v>
      </c>
    </row>
    <row r="66" spans="1:5" ht="51" x14ac:dyDescent="0.25">
      <c r="A66" s="10" t="s">
        <v>109</v>
      </c>
      <c r="B66" s="3" t="s">
        <v>157</v>
      </c>
      <c r="C66" s="3" t="s">
        <v>106</v>
      </c>
      <c r="D66" s="8">
        <f t="shared" si="0"/>
        <v>344.76</v>
      </c>
      <c r="E66" s="4">
        <v>0.02</v>
      </c>
    </row>
    <row r="67" spans="1:5" ht="38.25" x14ac:dyDescent="0.25">
      <c r="A67" s="10" t="s">
        <v>111</v>
      </c>
      <c r="B67" s="3" t="s">
        <v>159</v>
      </c>
      <c r="C67" s="3" t="s">
        <v>106</v>
      </c>
      <c r="D67" s="8">
        <f t="shared" si="0"/>
        <v>10342.799999999999</v>
      </c>
      <c r="E67" s="4">
        <v>0.6</v>
      </c>
    </row>
    <row r="68" spans="1:5" ht="38.25" x14ac:dyDescent="0.25">
      <c r="A68" s="3" t="s">
        <v>145</v>
      </c>
      <c r="B68" s="7" t="s">
        <v>114</v>
      </c>
      <c r="C68" s="7"/>
      <c r="D68" s="8">
        <f t="shared" si="0"/>
        <v>14479.920000000002</v>
      </c>
      <c r="E68" s="9">
        <f>SUM(E69:E73)</f>
        <v>0.84000000000000008</v>
      </c>
    </row>
    <row r="69" spans="1:5" ht="51" x14ac:dyDescent="0.25">
      <c r="A69" s="10" t="s">
        <v>147</v>
      </c>
      <c r="B69" s="3" t="s">
        <v>116</v>
      </c>
      <c r="C69" s="3" t="s">
        <v>13</v>
      </c>
      <c r="D69" s="8">
        <f t="shared" si="0"/>
        <v>1723.8000000000002</v>
      </c>
      <c r="E69" s="4">
        <v>0.1</v>
      </c>
    </row>
    <row r="70" spans="1:5" ht="25.5" x14ac:dyDescent="0.25">
      <c r="A70" s="10" t="s">
        <v>149</v>
      </c>
      <c r="B70" s="3" t="s">
        <v>118</v>
      </c>
      <c r="C70" s="3" t="s">
        <v>13</v>
      </c>
      <c r="D70" s="8">
        <f t="shared" si="0"/>
        <v>1723.8000000000002</v>
      </c>
      <c r="E70" s="4">
        <v>0.1</v>
      </c>
    </row>
    <row r="71" spans="1:5" ht="51" x14ac:dyDescent="0.25">
      <c r="A71" s="10" t="s">
        <v>152</v>
      </c>
      <c r="B71" s="3" t="s">
        <v>120</v>
      </c>
      <c r="C71" s="3" t="s">
        <v>121</v>
      </c>
      <c r="D71" s="8">
        <f t="shared" si="0"/>
        <v>5171.3999999999996</v>
      </c>
      <c r="E71" s="4">
        <v>0.3</v>
      </c>
    </row>
    <row r="72" spans="1:5" ht="25.5" x14ac:dyDescent="0.25">
      <c r="A72" s="10" t="s">
        <v>154</v>
      </c>
      <c r="B72" s="3" t="s">
        <v>140</v>
      </c>
      <c r="C72" s="3" t="s">
        <v>106</v>
      </c>
      <c r="D72" s="8">
        <f t="shared" si="0"/>
        <v>1206.6600000000001</v>
      </c>
      <c r="E72" s="4">
        <v>7.0000000000000007E-2</v>
      </c>
    </row>
    <row r="73" spans="1:5" ht="25.5" x14ac:dyDescent="0.25">
      <c r="A73" s="10" t="s">
        <v>156</v>
      </c>
      <c r="B73" s="3" t="s">
        <v>125</v>
      </c>
      <c r="C73" s="3" t="s">
        <v>126</v>
      </c>
      <c r="D73" s="8">
        <f t="shared" si="0"/>
        <v>4654.26</v>
      </c>
      <c r="E73" s="4">
        <v>0.27</v>
      </c>
    </row>
    <row r="74" spans="1:5" x14ac:dyDescent="0.25">
      <c r="A74" s="35" t="s">
        <v>128</v>
      </c>
      <c r="B74" s="36"/>
      <c r="C74" s="36"/>
      <c r="D74" s="37"/>
      <c r="E74" s="4"/>
    </row>
    <row r="75" spans="1:5" ht="76.5" x14ac:dyDescent="0.25">
      <c r="A75" s="5" t="s">
        <v>113</v>
      </c>
      <c r="B75" s="3" t="s">
        <v>213</v>
      </c>
      <c r="C75" s="3"/>
      <c r="D75" s="8">
        <f t="shared" si="0"/>
        <v>10687.56</v>
      </c>
      <c r="E75" s="4">
        <f>SUM(E76:E79)</f>
        <v>0.62</v>
      </c>
    </row>
    <row r="76" spans="1:5" ht="51" x14ac:dyDescent="0.25">
      <c r="A76" s="5" t="s">
        <v>115</v>
      </c>
      <c r="B76" s="3" t="s">
        <v>199</v>
      </c>
      <c r="C76" s="3" t="s">
        <v>171</v>
      </c>
      <c r="D76" s="8">
        <f t="shared" si="0"/>
        <v>5171.3999999999996</v>
      </c>
      <c r="E76" s="4">
        <v>0.3</v>
      </c>
    </row>
    <row r="77" spans="1:5" ht="51" x14ac:dyDescent="0.25">
      <c r="A77" s="3" t="s">
        <v>117</v>
      </c>
      <c r="B77" s="27" t="s">
        <v>169</v>
      </c>
      <c r="C77" s="3" t="s">
        <v>171</v>
      </c>
      <c r="D77" s="8">
        <f t="shared" ref="D77:D89" si="1">E77*1436.5*12</f>
        <v>3447.6000000000004</v>
      </c>
      <c r="E77" s="4">
        <v>0.2</v>
      </c>
    </row>
    <row r="78" spans="1:5" x14ac:dyDescent="0.25">
      <c r="A78" s="3" t="s">
        <v>119</v>
      </c>
      <c r="B78" s="25" t="s">
        <v>170</v>
      </c>
      <c r="C78" s="3" t="s">
        <v>133</v>
      </c>
      <c r="D78" s="8">
        <f t="shared" si="1"/>
        <v>517.14</v>
      </c>
      <c r="E78" s="4">
        <v>0.03</v>
      </c>
    </row>
    <row r="79" spans="1:5" ht="51" x14ac:dyDescent="0.25">
      <c r="A79" s="3" t="s">
        <v>122</v>
      </c>
      <c r="B79" s="26" t="s">
        <v>200</v>
      </c>
      <c r="C79" s="3" t="s">
        <v>171</v>
      </c>
      <c r="D79" s="8">
        <f t="shared" si="1"/>
        <v>1551.42</v>
      </c>
      <c r="E79" s="4">
        <v>0.09</v>
      </c>
    </row>
    <row r="80" spans="1:5" ht="76.5" x14ac:dyDescent="0.25">
      <c r="A80" s="3" t="s">
        <v>193</v>
      </c>
      <c r="B80" s="3" t="s">
        <v>168</v>
      </c>
      <c r="C80" s="3"/>
      <c r="D80" s="8">
        <f t="shared" si="1"/>
        <v>12238.98</v>
      </c>
      <c r="E80" s="4">
        <f>SUM(E81:E84)</f>
        <v>0.71</v>
      </c>
    </row>
    <row r="81" spans="1:5" x14ac:dyDescent="0.25">
      <c r="A81" s="3" t="s">
        <v>194</v>
      </c>
      <c r="B81" s="3" t="s">
        <v>144</v>
      </c>
      <c r="C81" s="3" t="s">
        <v>133</v>
      </c>
      <c r="D81" s="8">
        <f t="shared" si="1"/>
        <v>517.14</v>
      </c>
      <c r="E81" s="4">
        <v>0.03</v>
      </c>
    </row>
    <row r="82" spans="1:5" ht="51" x14ac:dyDescent="0.25">
      <c r="A82" s="3" t="s">
        <v>208</v>
      </c>
      <c r="B82" s="26" t="s">
        <v>200</v>
      </c>
      <c r="C82" s="3" t="s">
        <v>171</v>
      </c>
      <c r="D82" s="8">
        <f t="shared" si="1"/>
        <v>1551.42</v>
      </c>
      <c r="E82" s="4">
        <v>0.09</v>
      </c>
    </row>
    <row r="83" spans="1:5" x14ac:dyDescent="0.25">
      <c r="A83" s="3" t="s">
        <v>209</v>
      </c>
      <c r="B83" s="26" t="s">
        <v>174</v>
      </c>
      <c r="C83" s="3" t="s">
        <v>121</v>
      </c>
      <c r="D83" s="8">
        <f t="shared" si="1"/>
        <v>8619</v>
      </c>
      <c r="E83" s="4">
        <v>0.5</v>
      </c>
    </row>
    <row r="84" spans="1:5" x14ac:dyDescent="0.25">
      <c r="A84" s="3" t="s">
        <v>219</v>
      </c>
      <c r="B84" s="3" t="s">
        <v>139</v>
      </c>
      <c r="C84" s="3" t="s">
        <v>127</v>
      </c>
      <c r="D84" s="8">
        <f t="shared" si="1"/>
        <v>1551.42</v>
      </c>
      <c r="E84" s="4">
        <v>0.09</v>
      </c>
    </row>
    <row r="85" spans="1:5" ht="63.75" x14ac:dyDescent="0.25">
      <c r="A85" s="3" t="s">
        <v>195</v>
      </c>
      <c r="B85" s="7" t="s">
        <v>134</v>
      </c>
      <c r="C85" s="7"/>
      <c r="D85" s="8">
        <f t="shared" si="1"/>
        <v>172.38</v>
      </c>
      <c r="E85" s="15">
        <v>0.01</v>
      </c>
    </row>
    <row r="86" spans="1:5" ht="63.75" x14ac:dyDescent="0.25">
      <c r="A86" s="10" t="s">
        <v>196</v>
      </c>
      <c r="B86" s="3" t="s">
        <v>134</v>
      </c>
      <c r="C86" s="3" t="s">
        <v>135</v>
      </c>
      <c r="D86" s="8">
        <f t="shared" si="1"/>
        <v>172.38</v>
      </c>
      <c r="E86" s="4">
        <v>0.01</v>
      </c>
    </row>
    <row r="87" spans="1:5" ht="51" x14ac:dyDescent="0.25">
      <c r="A87" s="3" t="s">
        <v>129</v>
      </c>
      <c r="B87" s="7" t="s">
        <v>136</v>
      </c>
      <c r="C87" s="7"/>
      <c r="D87" s="8">
        <f t="shared" si="1"/>
        <v>3447.6000000000004</v>
      </c>
      <c r="E87" s="15">
        <f>SUM(E88)</f>
        <v>0.2</v>
      </c>
    </row>
    <row r="88" spans="1:5" ht="38.25" x14ac:dyDescent="0.25">
      <c r="A88" s="3" t="s">
        <v>210</v>
      </c>
      <c r="B88" s="3" t="s">
        <v>136</v>
      </c>
      <c r="C88" s="3" t="s">
        <v>173</v>
      </c>
      <c r="D88" s="8">
        <f t="shared" si="1"/>
        <v>3447.6000000000004</v>
      </c>
      <c r="E88" s="15">
        <v>0.2</v>
      </c>
    </row>
    <row r="89" spans="1:5" x14ac:dyDescent="0.25">
      <c r="A89" s="10"/>
      <c r="B89" s="16" t="s">
        <v>137</v>
      </c>
      <c r="C89" s="3"/>
      <c r="D89" s="8">
        <f t="shared" si="1"/>
        <v>265637.58</v>
      </c>
      <c r="E89" s="2">
        <f>E87+E85+E80+E75+E68+E56+E54+E51+E47+E45+E41+E36+E32+E25+E21+E17+E11+E61</f>
        <v>15.41</v>
      </c>
    </row>
  </sheetData>
  <mergeCells count="11">
    <mergeCell ref="A74:D74"/>
    <mergeCell ref="A5:E5"/>
    <mergeCell ref="A6:E6"/>
    <mergeCell ref="A7:E7"/>
    <mergeCell ref="A8:E8"/>
    <mergeCell ref="A10:E10"/>
    <mergeCell ref="C1:E1"/>
    <mergeCell ref="C2:E2"/>
    <mergeCell ref="C3:E3"/>
    <mergeCell ref="C4:E4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selection activeCell="C1" sqref="C1:E4"/>
    </sheetView>
  </sheetViews>
  <sheetFormatPr defaultRowHeight="15" x14ac:dyDescent="0.25"/>
  <cols>
    <col min="1" max="1" width="15.85546875" customWidth="1"/>
    <col min="2" max="2" width="55.85546875" customWidth="1"/>
    <col min="3" max="3" width="20.85546875" customWidth="1"/>
    <col min="4" max="4" width="15.28515625" customWidth="1"/>
    <col min="5" max="5" width="19.42578125" customWidth="1"/>
  </cols>
  <sheetData>
    <row r="1" spans="1:5" x14ac:dyDescent="0.25">
      <c r="C1" s="45"/>
      <c r="D1" s="45"/>
      <c r="E1" s="45"/>
    </row>
    <row r="2" spans="1:5" x14ac:dyDescent="0.25">
      <c r="C2" s="45"/>
      <c r="D2" s="45"/>
      <c r="E2" s="45"/>
    </row>
    <row r="3" spans="1:5" x14ac:dyDescent="0.25">
      <c r="C3" s="45"/>
      <c r="D3" s="45"/>
      <c r="E3" s="45"/>
    </row>
    <row r="4" spans="1:5" x14ac:dyDescent="0.25">
      <c r="C4" s="46"/>
      <c r="D4" s="46"/>
      <c r="E4" s="46"/>
    </row>
    <row r="5" spans="1:5" ht="15.75" x14ac:dyDescent="0.25">
      <c r="A5" s="48" t="s">
        <v>0</v>
      </c>
      <c r="B5" s="48"/>
      <c r="C5" s="48"/>
      <c r="D5" s="48"/>
      <c r="E5" s="48"/>
    </row>
    <row r="6" spans="1:5" ht="15.75" x14ac:dyDescent="0.25">
      <c r="A6" s="48" t="s">
        <v>1</v>
      </c>
      <c r="B6" s="48"/>
      <c r="C6" s="48"/>
      <c r="D6" s="48"/>
      <c r="E6" s="48"/>
    </row>
    <row r="7" spans="1:5" ht="15.75" x14ac:dyDescent="0.25">
      <c r="A7" s="48" t="s">
        <v>2</v>
      </c>
      <c r="B7" s="48"/>
      <c r="C7" s="48"/>
      <c r="D7" s="48"/>
      <c r="E7" s="48"/>
    </row>
    <row r="8" spans="1:5" ht="27.75" customHeight="1" x14ac:dyDescent="0.25">
      <c r="A8" s="51" t="s">
        <v>233</v>
      </c>
      <c r="B8" s="51"/>
      <c r="C8" s="51"/>
      <c r="D8" s="51"/>
      <c r="E8" s="51"/>
    </row>
    <row r="9" spans="1:5" ht="38.25" x14ac:dyDescent="0.25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</row>
    <row r="10" spans="1:5" ht="27" customHeight="1" x14ac:dyDescent="0.25">
      <c r="A10" s="41" t="s">
        <v>8</v>
      </c>
      <c r="B10" s="41"/>
      <c r="C10" s="41"/>
      <c r="D10" s="41"/>
      <c r="E10" s="41"/>
    </row>
    <row r="11" spans="1:5" ht="25.5" x14ac:dyDescent="0.25">
      <c r="A11" s="3" t="s">
        <v>9</v>
      </c>
      <c r="B11" s="7" t="s">
        <v>10</v>
      </c>
      <c r="C11" s="7"/>
      <c r="D11" s="8">
        <f>E11*697.3*12</f>
        <v>836.75999999999988</v>
      </c>
      <c r="E11" s="9">
        <f>SUM(E12:E16)</f>
        <v>9.9999999999999992E-2</v>
      </c>
    </row>
    <row r="12" spans="1:5" ht="38.25" x14ac:dyDescent="0.25">
      <c r="A12" s="10" t="s">
        <v>11</v>
      </c>
      <c r="B12" s="3" t="s">
        <v>12</v>
      </c>
      <c r="C12" s="3" t="s">
        <v>13</v>
      </c>
      <c r="D12" s="8">
        <f t="shared" ref="D12:D76" si="0">E12*697.3*12</f>
        <v>167.352</v>
      </c>
      <c r="E12" s="4">
        <v>0.02</v>
      </c>
    </row>
    <row r="13" spans="1:5" ht="38.25" x14ac:dyDescent="0.25">
      <c r="A13" s="10" t="s">
        <v>14</v>
      </c>
      <c r="B13" s="3" t="s">
        <v>15</v>
      </c>
      <c r="C13" s="3" t="s">
        <v>13</v>
      </c>
      <c r="D13" s="8">
        <f t="shared" si="0"/>
        <v>167.352</v>
      </c>
      <c r="E13" s="4">
        <v>0.02</v>
      </c>
    </row>
    <row r="14" spans="1:5" ht="51" x14ac:dyDescent="0.25">
      <c r="A14" s="10" t="s">
        <v>16</v>
      </c>
      <c r="B14" s="3" t="s">
        <v>17</v>
      </c>
      <c r="C14" s="3" t="s">
        <v>18</v>
      </c>
      <c r="D14" s="8">
        <f t="shared" si="0"/>
        <v>167.352</v>
      </c>
      <c r="E14" s="4">
        <v>0.02</v>
      </c>
    </row>
    <row r="15" spans="1:5" ht="38.25" x14ac:dyDescent="0.25">
      <c r="A15" s="10" t="s">
        <v>19</v>
      </c>
      <c r="B15" s="3" t="s">
        <v>20</v>
      </c>
      <c r="C15" s="3" t="s">
        <v>21</v>
      </c>
      <c r="D15" s="8">
        <f t="shared" si="0"/>
        <v>251.02799999999996</v>
      </c>
      <c r="E15" s="4">
        <v>0.03</v>
      </c>
    </row>
    <row r="16" spans="1:5" ht="25.5" x14ac:dyDescent="0.25">
      <c r="A16" s="10" t="s">
        <v>177</v>
      </c>
      <c r="B16" s="22" t="s">
        <v>178</v>
      </c>
      <c r="C16" s="3" t="s">
        <v>13</v>
      </c>
      <c r="D16" s="8">
        <f t="shared" si="0"/>
        <v>83.676000000000002</v>
      </c>
      <c r="E16" s="4">
        <v>0.01</v>
      </c>
    </row>
    <row r="17" spans="1:5" ht="25.5" x14ac:dyDescent="0.25">
      <c r="A17" s="3" t="s">
        <v>22</v>
      </c>
      <c r="B17" s="7" t="s">
        <v>31</v>
      </c>
      <c r="C17" s="7"/>
      <c r="D17" s="8">
        <f t="shared" si="0"/>
        <v>502.05599999999993</v>
      </c>
      <c r="E17" s="9">
        <f>SUM(E18:E20)</f>
        <v>0.06</v>
      </c>
    </row>
    <row r="18" spans="1:5" ht="76.5" x14ac:dyDescent="0.25">
      <c r="A18" s="10" t="s">
        <v>24</v>
      </c>
      <c r="B18" s="3" t="s">
        <v>33</v>
      </c>
      <c r="C18" s="3" t="s">
        <v>13</v>
      </c>
      <c r="D18" s="8">
        <f t="shared" si="0"/>
        <v>167.352</v>
      </c>
      <c r="E18" s="4">
        <v>0.02</v>
      </c>
    </row>
    <row r="19" spans="1:5" ht="51" x14ac:dyDescent="0.25">
      <c r="A19" s="10" t="s">
        <v>26</v>
      </c>
      <c r="B19" s="3" t="s">
        <v>35</v>
      </c>
      <c r="C19" s="3" t="s">
        <v>13</v>
      </c>
      <c r="D19" s="8">
        <f t="shared" si="0"/>
        <v>167.352</v>
      </c>
      <c r="E19" s="4">
        <v>0.02</v>
      </c>
    </row>
    <row r="20" spans="1:5" ht="51" x14ac:dyDescent="0.25">
      <c r="A20" s="10" t="s">
        <v>28</v>
      </c>
      <c r="B20" s="3" t="s">
        <v>37</v>
      </c>
      <c r="C20" s="3" t="s">
        <v>21</v>
      </c>
      <c r="D20" s="8">
        <f t="shared" si="0"/>
        <v>167.352</v>
      </c>
      <c r="E20" s="4">
        <v>0.02</v>
      </c>
    </row>
    <row r="21" spans="1:5" ht="25.5" x14ac:dyDescent="0.25">
      <c r="A21" s="3" t="s">
        <v>30</v>
      </c>
      <c r="B21" s="7" t="s">
        <v>164</v>
      </c>
      <c r="C21" s="7"/>
      <c r="D21" s="8">
        <f t="shared" si="0"/>
        <v>251.02799999999996</v>
      </c>
      <c r="E21" s="9">
        <f>SUM(E22:E24)</f>
        <v>0.03</v>
      </c>
    </row>
    <row r="22" spans="1:5" ht="38.25" x14ac:dyDescent="0.25">
      <c r="A22" s="10" t="s">
        <v>32</v>
      </c>
      <c r="B22" s="3" t="s">
        <v>40</v>
      </c>
      <c r="C22" s="3" t="s">
        <v>13</v>
      </c>
      <c r="D22" s="8">
        <f t="shared" si="0"/>
        <v>83.676000000000002</v>
      </c>
      <c r="E22" s="4">
        <v>0.01</v>
      </c>
    </row>
    <row r="23" spans="1:5" ht="63.75" x14ac:dyDescent="0.25">
      <c r="A23" s="10" t="s">
        <v>34</v>
      </c>
      <c r="B23" s="3" t="s">
        <v>42</v>
      </c>
      <c r="C23" s="3" t="s">
        <v>13</v>
      </c>
      <c r="D23" s="8">
        <f t="shared" si="0"/>
        <v>83.676000000000002</v>
      </c>
      <c r="E23" s="4">
        <v>0.01</v>
      </c>
    </row>
    <row r="24" spans="1:5" ht="38.25" x14ac:dyDescent="0.25">
      <c r="A24" s="10" t="s">
        <v>36</v>
      </c>
      <c r="B24" s="3" t="s">
        <v>44</v>
      </c>
      <c r="C24" s="3" t="s">
        <v>21</v>
      </c>
      <c r="D24" s="8">
        <f t="shared" si="0"/>
        <v>83.676000000000002</v>
      </c>
      <c r="E24" s="4">
        <v>0.01</v>
      </c>
    </row>
    <row r="25" spans="1:5" ht="25.5" x14ac:dyDescent="0.25">
      <c r="A25" s="3" t="s">
        <v>38</v>
      </c>
      <c r="B25" s="7" t="s">
        <v>46</v>
      </c>
      <c r="C25" s="7"/>
      <c r="D25" s="8">
        <f t="shared" si="0"/>
        <v>19914.887999999999</v>
      </c>
      <c r="E25" s="11">
        <f>SUM(E26:E31)</f>
        <v>2.38</v>
      </c>
    </row>
    <row r="26" spans="1:5" x14ac:dyDescent="0.25">
      <c r="A26" s="12" t="s">
        <v>39</v>
      </c>
      <c r="B26" s="13" t="s">
        <v>48</v>
      </c>
      <c r="C26" s="3" t="s">
        <v>49</v>
      </c>
      <c r="D26" s="8">
        <f t="shared" si="0"/>
        <v>418.38</v>
      </c>
      <c r="E26" s="14">
        <v>0.05</v>
      </c>
    </row>
    <row r="27" spans="1:5" ht="25.5" x14ac:dyDescent="0.25">
      <c r="A27" s="10" t="s">
        <v>41</v>
      </c>
      <c r="B27" s="3" t="s">
        <v>180</v>
      </c>
      <c r="C27" s="3" t="s">
        <v>49</v>
      </c>
      <c r="D27" s="8">
        <f t="shared" si="0"/>
        <v>334.70400000000001</v>
      </c>
      <c r="E27" s="14">
        <v>0.04</v>
      </c>
    </row>
    <row r="28" spans="1:5" ht="51" x14ac:dyDescent="0.25">
      <c r="A28" s="10" t="s">
        <v>175</v>
      </c>
      <c r="B28" s="3" t="s">
        <v>52</v>
      </c>
      <c r="C28" s="3" t="s">
        <v>18</v>
      </c>
      <c r="D28" s="8">
        <f t="shared" si="0"/>
        <v>251.02799999999996</v>
      </c>
      <c r="E28" s="2">
        <v>0.03</v>
      </c>
    </row>
    <row r="29" spans="1:5" ht="38.25" x14ac:dyDescent="0.25">
      <c r="A29" s="10" t="s">
        <v>43</v>
      </c>
      <c r="B29" s="3" t="s">
        <v>54</v>
      </c>
      <c r="C29" s="3" t="s">
        <v>18</v>
      </c>
      <c r="D29" s="8">
        <f t="shared" si="0"/>
        <v>502.05599999999993</v>
      </c>
      <c r="E29" s="2">
        <v>0.06</v>
      </c>
    </row>
    <row r="30" spans="1:5" ht="25.5" x14ac:dyDescent="0.25">
      <c r="A30" s="10" t="s">
        <v>183</v>
      </c>
      <c r="B30" s="3" t="s">
        <v>56</v>
      </c>
      <c r="C30" s="3" t="s">
        <v>57</v>
      </c>
      <c r="D30" s="8">
        <f t="shared" si="0"/>
        <v>1673.52</v>
      </c>
      <c r="E30" s="2">
        <v>0.2</v>
      </c>
    </row>
    <row r="31" spans="1:5" ht="25.5" x14ac:dyDescent="0.25">
      <c r="A31" s="10" t="s">
        <v>184</v>
      </c>
      <c r="B31" s="3" t="s">
        <v>161</v>
      </c>
      <c r="C31" s="3" t="s">
        <v>21</v>
      </c>
      <c r="D31" s="8">
        <f t="shared" si="0"/>
        <v>16735.199999999997</v>
      </c>
      <c r="E31" s="2">
        <v>2</v>
      </c>
    </row>
    <row r="32" spans="1:5" ht="25.5" x14ac:dyDescent="0.25">
      <c r="A32" s="3" t="s">
        <v>45</v>
      </c>
      <c r="B32" s="7" t="s">
        <v>59</v>
      </c>
      <c r="C32" s="7"/>
      <c r="D32" s="8">
        <f t="shared" si="0"/>
        <v>251.02799999999996</v>
      </c>
      <c r="E32" s="15">
        <f>SUM(E33:E35)</f>
        <v>0.03</v>
      </c>
    </row>
    <row r="33" spans="1:5" ht="25.5" x14ac:dyDescent="0.25">
      <c r="A33" s="10" t="s">
        <v>47</v>
      </c>
      <c r="B33" s="3" t="s">
        <v>61</v>
      </c>
      <c r="C33" s="3" t="s">
        <v>13</v>
      </c>
      <c r="D33" s="8">
        <f t="shared" si="0"/>
        <v>83.676000000000002</v>
      </c>
      <c r="E33" s="4">
        <v>0.01</v>
      </c>
    </row>
    <row r="34" spans="1:5" ht="51" x14ac:dyDescent="0.25">
      <c r="A34" s="10" t="s">
        <v>50</v>
      </c>
      <c r="B34" s="3" t="s">
        <v>63</v>
      </c>
      <c r="C34" s="3" t="s">
        <v>13</v>
      </c>
      <c r="D34" s="8">
        <f t="shared" si="0"/>
        <v>83.676000000000002</v>
      </c>
      <c r="E34" s="4">
        <v>0.01</v>
      </c>
    </row>
    <row r="35" spans="1:5" ht="25.5" x14ac:dyDescent="0.25">
      <c r="A35" s="10" t="s">
        <v>51</v>
      </c>
      <c r="B35" s="3" t="s">
        <v>65</v>
      </c>
      <c r="C35" s="3" t="s">
        <v>21</v>
      </c>
      <c r="D35" s="8">
        <f t="shared" si="0"/>
        <v>83.676000000000002</v>
      </c>
      <c r="E35" s="4">
        <v>0.01</v>
      </c>
    </row>
    <row r="36" spans="1:5" ht="25.5" x14ac:dyDescent="0.25">
      <c r="A36" s="3" t="s">
        <v>58</v>
      </c>
      <c r="B36" s="7" t="s">
        <v>67</v>
      </c>
      <c r="C36" s="7"/>
      <c r="D36" s="8">
        <f t="shared" si="0"/>
        <v>920.43599999999992</v>
      </c>
      <c r="E36" s="15">
        <f>SUM(E37:E40)</f>
        <v>0.11</v>
      </c>
    </row>
    <row r="37" spans="1:5" ht="25.5" x14ac:dyDescent="0.25">
      <c r="A37" s="3" t="s">
        <v>60</v>
      </c>
      <c r="B37" s="3" t="s">
        <v>69</v>
      </c>
      <c r="C37" s="3" t="s">
        <v>13</v>
      </c>
      <c r="D37" s="8">
        <f t="shared" si="0"/>
        <v>167.352</v>
      </c>
      <c r="E37" s="15">
        <v>0.02</v>
      </c>
    </row>
    <row r="38" spans="1:5" ht="25.5" x14ac:dyDescent="0.25">
      <c r="A38" s="3" t="s">
        <v>62</v>
      </c>
      <c r="B38" s="3" t="s">
        <v>241</v>
      </c>
      <c r="C38" s="3" t="s">
        <v>72</v>
      </c>
      <c r="D38" s="8">
        <f t="shared" si="0"/>
        <v>167.352</v>
      </c>
      <c r="E38" s="15">
        <v>0.02</v>
      </c>
    </row>
    <row r="39" spans="1:5" ht="38.25" x14ac:dyDescent="0.25">
      <c r="A39" s="3" t="s">
        <v>64</v>
      </c>
      <c r="B39" s="3" t="s">
        <v>74</v>
      </c>
      <c r="C39" s="3" t="s">
        <v>13</v>
      </c>
      <c r="D39" s="8">
        <f t="shared" si="0"/>
        <v>167.352</v>
      </c>
      <c r="E39" s="15">
        <v>0.02</v>
      </c>
    </row>
    <row r="40" spans="1:5" ht="38.25" x14ac:dyDescent="0.25">
      <c r="A40" s="3" t="s">
        <v>185</v>
      </c>
      <c r="B40" s="3" t="s">
        <v>75</v>
      </c>
      <c r="C40" s="3" t="s">
        <v>21</v>
      </c>
      <c r="D40" s="8">
        <f t="shared" si="0"/>
        <v>418.38</v>
      </c>
      <c r="E40" s="15">
        <v>0.05</v>
      </c>
    </row>
    <row r="41" spans="1:5" ht="25.5" x14ac:dyDescent="0.25">
      <c r="A41" s="3" t="s">
        <v>66</v>
      </c>
      <c r="B41" s="7" t="s">
        <v>77</v>
      </c>
      <c r="C41" s="7"/>
      <c r="D41" s="8">
        <f t="shared" si="0"/>
        <v>251.02799999999996</v>
      </c>
      <c r="E41" s="15">
        <f>SUM(E42:E44)</f>
        <v>0.03</v>
      </c>
    </row>
    <row r="42" spans="1:5" ht="63.75" x14ac:dyDescent="0.25">
      <c r="A42" s="10" t="s">
        <v>68</v>
      </c>
      <c r="B42" s="3" t="s">
        <v>79</v>
      </c>
      <c r="C42" s="3" t="s">
        <v>13</v>
      </c>
      <c r="D42" s="8">
        <f t="shared" si="0"/>
        <v>83.676000000000002</v>
      </c>
      <c r="E42" s="4">
        <v>0.01</v>
      </c>
    </row>
    <row r="43" spans="1:5" x14ac:dyDescent="0.25">
      <c r="A43" s="10" t="s">
        <v>176</v>
      </c>
      <c r="B43" s="3" t="s">
        <v>81</v>
      </c>
      <c r="C43" s="3" t="s">
        <v>13</v>
      </c>
      <c r="D43" s="8">
        <f t="shared" si="0"/>
        <v>83.676000000000002</v>
      </c>
      <c r="E43" s="4">
        <v>0.01</v>
      </c>
    </row>
    <row r="44" spans="1:5" ht="38.25" x14ac:dyDescent="0.25">
      <c r="A44" s="10" t="s">
        <v>70</v>
      </c>
      <c r="B44" s="3" t="s">
        <v>83</v>
      </c>
      <c r="C44" s="3" t="s">
        <v>21</v>
      </c>
      <c r="D44" s="8">
        <f t="shared" si="0"/>
        <v>83.676000000000002</v>
      </c>
      <c r="E44" s="4">
        <v>0.01</v>
      </c>
    </row>
    <row r="45" spans="1:5" ht="76.5" x14ac:dyDescent="0.25">
      <c r="A45" s="10" t="s">
        <v>76</v>
      </c>
      <c r="B45" s="7" t="s">
        <v>85</v>
      </c>
      <c r="C45" s="3"/>
      <c r="D45" s="8">
        <f t="shared" si="0"/>
        <v>12049.343999999997</v>
      </c>
      <c r="E45" s="4">
        <f>E46</f>
        <v>1.44</v>
      </c>
    </row>
    <row r="46" spans="1:5" ht="38.25" x14ac:dyDescent="0.25">
      <c r="A46" s="10" t="s">
        <v>78</v>
      </c>
      <c r="B46" s="3" t="s">
        <v>197</v>
      </c>
      <c r="C46" s="3" t="s">
        <v>13</v>
      </c>
      <c r="D46" s="8">
        <f t="shared" si="0"/>
        <v>12049.343999999997</v>
      </c>
      <c r="E46" s="4">
        <v>1.44</v>
      </c>
    </row>
    <row r="47" spans="1:5" ht="38.25" x14ac:dyDescent="0.25">
      <c r="A47" s="3" t="s">
        <v>84</v>
      </c>
      <c r="B47" s="7" t="s">
        <v>88</v>
      </c>
      <c r="C47" s="7"/>
      <c r="D47" s="8">
        <f t="shared" si="0"/>
        <v>1924.5479999999998</v>
      </c>
      <c r="E47" s="9">
        <f>SUM(E48:E49)</f>
        <v>0.22999999999999998</v>
      </c>
    </row>
    <row r="48" spans="1:5" ht="63.75" x14ac:dyDescent="0.25">
      <c r="A48" s="10" t="s">
        <v>86</v>
      </c>
      <c r="B48" s="3" t="s">
        <v>90</v>
      </c>
      <c r="C48" s="3" t="s">
        <v>13</v>
      </c>
      <c r="D48" s="8">
        <f t="shared" si="0"/>
        <v>418.38</v>
      </c>
      <c r="E48" s="4">
        <v>0.05</v>
      </c>
    </row>
    <row r="49" spans="1:5" ht="51" x14ac:dyDescent="0.25">
      <c r="A49" s="10" t="s">
        <v>186</v>
      </c>
      <c r="B49" s="3" t="s">
        <v>92</v>
      </c>
      <c r="C49" s="3" t="s">
        <v>93</v>
      </c>
      <c r="D49" s="8">
        <f t="shared" si="0"/>
        <v>1506.1679999999997</v>
      </c>
      <c r="E49" s="4">
        <v>0.18</v>
      </c>
    </row>
    <row r="50" spans="1:5" ht="30.75" customHeight="1" x14ac:dyDescent="0.25">
      <c r="A50" s="42" t="s">
        <v>94</v>
      </c>
      <c r="B50" s="43"/>
      <c r="C50" s="43"/>
      <c r="D50" s="47"/>
      <c r="E50" s="3"/>
    </row>
    <row r="51" spans="1:5" ht="25.5" x14ac:dyDescent="0.25">
      <c r="A51" s="3" t="s">
        <v>87</v>
      </c>
      <c r="B51" s="7" t="s">
        <v>96</v>
      </c>
      <c r="C51" s="7"/>
      <c r="D51" s="8">
        <f t="shared" si="0"/>
        <v>1673.52</v>
      </c>
      <c r="E51" s="9">
        <f>SUM(E52:E53)</f>
        <v>0.2</v>
      </c>
    </row>
    <row r="52" spans="1:5" ht="38.25" x14ac:dyDescent="0.25">
      <c r="A52" s="10" t="s">
        <v>89</v>
      </c>
      <c r="B52" s="3" t="s">
        <v>98</v>
      </c>
      <c r="C52" s="3" t="s">
        <v>13</v>
      </c>
      <c r="D52" s="8">
        <f t="shared" si="0"/>
        <v>1589.8440000000001</v>
      </c>
      <c r="E52" s="4">
        <v>0.19</v>
      </c>
    </row>
    <row r="53" spans="1:5" ht="25.5" x14ac:dyDescent="0.25">
      <c r="A53" s="10" t="s">
        <v>91</v>
      </c>
      <c r="B53" s="3" t="s">
        <v>65</v>
      </c>
      <c r="C53" s="3" t="s">
        <v>21</v>
      </c>
      <c r="D53" s="8">
        <f t="shared" si="0"/>
        <v>83.676000000000002</v>
      </c>
      <c r="E53" s="4">
        <v>0.01</v>
      </c>
    </row>
    <row r="54" spans="1:5" ht="51" x14ac:dyDescent="0.25">
      <c r="A54" s="3" t="s">
        <v>95</v>
      </c>
      <c r="B54" s="7" t="s">
        <v>101</v>
      </c>
      <c r="C54" s="7"/>
      <c r="D54" s="8">
        <f t="shared" si="0"/>
        <v>3598.0680000000002</v>
      </c>
      <c r="E54" s="9">
        <f>SUM(E55:E55)</f>
        <v>0.43</v>
      </c>
    </row>
    <row r="55" spans="1:5" ht="25.5" x14ac:dyDescent="0.25">
      <c r="A55" s="10" t="s">
        <v>97</v>
      </c>
      <c r="B55" s="3" t="s">
        <v>102</v>
      </c>
      <c r="C55" s="3" t="s">
        <v>57</v>
      </c>
      <c r="D55" s="8">
        <f t="shared" si="0"/>
        <v>3598.0680000000002</v>
      </c>
      <c r="E55" s="4">
        <v>0.43</v>
      </c>
    </row>
    <row r="56" spans="1:5" ht="38.25" x14ac:dyDescent="0.25">
      <c r="A56" s="3" t="s">
        <v>100</v>
      </c>
      <c r="B56" s="7" t="s">
        <v>104</v>
      </c>
      <c r="C56" s="7"/>
      <c r="D56" s="8">
        <f t="shared" si="0"/>
        <v>46021.799999999996</v>
      </c>
      <c r="E56" s="9">
        <f>SUM(E57:E60)</f>
        <v>5.5</v>
      </c>
    </row>
    <row r="57" spans="1:5" ht="51" x14ac:dyDescent="0.25">
      <c r="A57" s="10" t="s">
        <v>187</v>
      </c>
      <c r="B57" s="22" t="s">
        <v>198</v>
      </c>
      <c r="C57" s="3" t="s">
        <v>13</v>
      </c>
      <c r="D57" s="8">
        <f t="shared" si="0"/>
        <v>5020.5599999999995</v>
      </c>
      <c r="E57" s="4">
        <v>0.6</v>
      </c>
    </row>
    <row r="58" spans="1:5" ht="51" x14ac:dyDescent="0.25">
      <c r="A58" s="10" t="s">
        <v>188</v>
      </c>
      <c r="B58" s="3" t="s">
        <v>108</v>
      </c>
      <c r="C58" s="3" t="s">
        <v>72</v>
      </c>
      <c r="D58" s="8">
        <f t="shared" si="0"/>
        <v>20082.239999999998</v>
      </c>
      <c r="E58" s="4">
        <v>2.4</v>
      </c>
    </row>
    <row r="59" spans="1:5" ht="38.25" x14ac:dyDescent="0.25">
      <c r="A59" s="10" t="s">
        <v>189</v>
      </c>
      <c r="B59" s="3" t="s">
        <v>110</v>
      </c>
      <c r="C59" s="3" t="s">
        <v>106</v>
      </c>
      <c r="D59" s="8">
        <f t="shared" si="0"/>
        <v>8367.5999999999985</v>
      </c>
      <c r="E59" s="4">
        <v>1</v>
      </c>
    </row>
    <row r="60" spans="1:5" ht="38.25" x14ac:dyDescent="0.25">
      <c r="A60" s="10" t="s">
        <v>190</v>
      </c>
      <c r="B60" s="3" t="s">
        <v>112</v>
      </c>
      <c r="C60" s="3" t="s">
        <v>72</v>
      </c>
      <c r="D60" s="8">
        <f t="shared" si="0"/>
        <v>12551.399999999998</v>
      </c>
      <c r="E60" s="4">
        <v>1.5</v>
      </c>
    </row>
    <row r="61" spans="1:5" ht="38.25" x14ac:dyDescent="0.25">
      <c r="A61" s="3" t="s">
        <v>103</v>
      </c>
      <c r="B61" s="7" t="s">
        <v>146</v>
      </c>
      <c r="C61" s="7"/>
      <c r="D61" s="8">
        <f t="shared" si="0"/>
        <v>27194.699999999997</v>
      </c>
      <c r="E61" s="9">
        <f>SUM(E62:E67)</f>
        <v>3.25</v>
      </c>
    </row>
    <row r="62" spans="1:5" ht="38.25" x14ac:dyDescent="0.25">
      <c r="A62" s="10" t="s">
        <v>105</v>
      </c>
      <c r="B62" s="3" t="s">
        <v>148</v>
      </c>
      <c r="C62" s="3" t="s">
        <v>13</v>
      </c>
      <c r="D62" s="8">
        <f t="shared" si="0"/>
        <v>418.38</v>
      </c>
      <c r="E62" s="4">
        <v>0.05</v>
      </c>
    </row>
    <row r="63" spans="1:5" ht="51" x14ac:dyDescent="0.25">
      <c r="A63" s="10" t="s">
        <v>191</v>
      </c>
      <c r="B63" s="3" t="s">
        <v>150</v>
      </c>
      <c r="C63" s="3" t="s">
        <v>151</v>
      </c>
      <c r="D63" s="8">
        <f t="shared" si="0"/>
        <v>167.352</v>
      </c>
      <c r="E63" s="4">
        <v>0.02</v>
      </c>
    </row>
    <row r="64" spans="1:5" ht="38.25" x14ac:dyDescent="0.25">
      <c r="A64" s="10" t="s">
        <v>192</v>
      </c>
      <c r="B64" s="3" t="s">
        <v>153</v>
      </c>
      <c r="C64" s="3" t="s">
        <v>13</v>
      </c>
      <c r="D64" s="8">
        <f t="shared" si="0"/>
        <v>167.352</v>
      </c>
      <c r="E64" s="4">
        <v>0.02</v>
      </c>
    </row>
    <row r="65" spans="1:5" ht="25.5" x14ac:dyDescent="0.25">
      <c r="A65" s="10" t="s">
        <v>107</v>
      </c>
      <c r="B65" s="3" t="s">
        <v>155</v>
      </c>
      <c r="C65" s="3" t="s">
        <v>13</v>
      </c>
      <c r="D65" s="8">
        <f t="shared" si="0"/>
        <v>4434.8280000000004</v>
      </c>
      <c r="E65" s="4">
        <v>0.53</v>
      </c>
    </row>
    <row r="66" spans="1:5" ht="51" x14ac:dyDescent="0.25">
      <c r="A66" s="10" t="s">
        <v>109</v>
      </c>
      <c r="B66" s="3" t="s">
        <v>157</v>
      </c>
      <c r="C66" s="3" t="s">
        <v>106</v>
      </c>
      <c r="D66" s="8">
        <f t="shared" si="0"/>
        <v>167.352</v>
      </c>
      <c r="E66" s="4">
        <v>0.02</v>
      </c>
    </row>
    <row r="67" spans="1:5" ht="38.25" x14ac:dyDescent="0.25">
      <c r="A67" s="10" t="s">
        <v>111</v>
      </c>
      <c r="B67" s="3" t="s">
        <v>159</v>
      </c>
      <c r="C67" s="3" t="s">
        <v>106</v>
      </c>
      <c r="D67" s="8">
        <f t="shared" si="0"/>
        <v>21839.435999999998</v>
      </c>
      <c r="E67" s="4">
        <v>2.61</v>
      </c>
    </row>
    <row r="68" spans="1:5" ht="38.25" x14ac:dyDescent="0.25">
      <c r="A68" s="3" t="s">
        <v>145</v>
      </c>
      <c r="B68" s="7" t="s">
        <v>114</v>
      </c>
      <c r="C68" s="7"/>
      <c r="D68" s="8">
        <f t="shared" si="0"/>
        <v>6359.3760000000002</v>
      </c>
      <c r="E68" s="9">
        <f>SUM(E69:E73)</f>
        <v>0.76</v>
      </c>
    </row>
    <row r="69" spans="1:5" ht="51" x14ac:dyDescent="0.25">
      <c r="A69" s="10" t="s">
        <v>147</v>
      </c>
      <c r="B69" s="3" t="s">
        <v>116</v>
      </c>
      <c r="C69" s="3" t="s">
        <v>13</v>
      </c>
      <c r="D69" s="8">
        <f t="shared" si="0"/>
        <v>836.76</v>
      </c>
      <c r="E69" s="4">
        <v>0.1</v>
      </c>
    </row>
    <row r="70" spans="1:5" ht="25.5" x14ac:dyDescent="0.25">
      <c r="A70" s="10" t="s">
        <v>149</v>
      </c>
      <c r="B70" s="3" t="s">
        <v>118</v>
      </c>
      <c r="C70" s="3" t="s">
        <v>13</v>
      </c>
      <c r="D70" s="8">
        <f t="shared" si="0"/>
        <v>836.76</v>
      </c>
      <c r="E70" s="4">
        <v>0.1</v>
      </c>
    </row>
    <row r="71" spans="1:5" ht="51" x14ac:dyDescent="0.25">
      <c r="A71" s="10" t="s">
        <v>152</v>
      </c>
      <c r="B71" s="3" t="s">
        <v>120</v>
      </c>
      <c r="C71" s="3" t="s">
        <v>121</v>
      </c>
      <c r="D71" s="8">
        <f t="shared" si="0"/>
        <v>1673.52</v>
      </c>
      <c r="E71" s="4">
        <v>0.2</v>
      </c>
    </row>
    <row r="72" spans="1:5" ht="25.5" x14ac:dyDescent="0.25">
      <c r="A72" s="10" t="s">
        <v>154</v>
      </c>
      <c r="B72" s="3" t="s">
        <v>123</v>
      </c>
      <c r="C72" s="3" t="s">
        <v>106</v>
      </c>
      <c r="D72" s="8">
        <f t="shared" si="0"/>
        <v>585.73199999999997</v>
      </c>
      <c r="E72" s="4">
        <v>7.0000000000000007E-2</v>
      </c>
    </row>
    <row r="73" spans="1:5" ht="25.5" x14ac:dyDescent="0.25">
      <c r="A73" s="10" t="s">
        <v>156</v>
      </c>
      <c r="B73" s="3" t="s">
        <v>125</v>
      </c>
      <c r="C73" s="3" t="s">
        <v>126</v>
      </c>
      <c r="D73" s="8">
        <f t="shared" si="0"/>
        <v>2426.6039999999998</v>
      </c>
      <c r="E73" s="4">
        <v>0.28999999999999998</v>
      </c>
    </row>
    <row r="74" spans="1:5" x14ac:dyDescent="0.25">
      <c r="A74" s="35" t="s">
        <v>128</v>
      </c>
      <c r="B74" s="36"/>
      <c r="C74" s="36"/>
      <c r="D74" s="37"/>
      <c r="E74" s="4"/>
    </row>
    <row r="75" spans="1:5" ht="89.25" x14ac:dyDescent="0.25">
      <c r="A75" s="5" t="s">
        <v>113</v>
      </c>
      <c r="B75" s="3" t="s">
        <v>213</v>
      </c>
      <c r="C75" s="3"/>
      <c r="D75" s="8">
        <f t="shared" si="0"/>
        <v>5187.9119999999994</v>
      </c>
      <c r="E75" s="4">
        <f>SUM(E76:E79)</f>
        <v>0.62</v>
      </c>
    </row>
    <row r="76" spans="1:5" ht="51" x14ac:dyDescent="0.25">
      <c r="A76" s="5" t="s">
        <v>115</v>
      </c>
      <c r="B76" s="3" t="s">
        <v>199</v>
      </c>
      <c r="C76" s="3" t="s">
        <v>171</v>
      </c>
      <c r="D76" s="8">
        <f t="shared" si="0"/>
        <v>2510.2799999999997</v>
      </c>
      <c r="E76" s="4">
        <v>0.3</v>
      </c>
    </row>
    <row r="77" spans="1:5" x14ac:dyDescent="0.25">
      <c r="A77" s="5" t="s">
        <v>117</v>
      </c>
      <c r="B77" s="3" t="s">
        <v>144</v>
      </c>
      <c r="C77" s="3" t="s">
        <v>133</v>
      </c>
      <c r="D77" s="8">
        <f t="shared" ref="D77:D89" si="1">E77*697.3*12</f>
        <v>251.02799999999996</v>
      </c>
      <c r="E77" s="4">
        <v>0.03</v>
      </c>
    </row>
    <row r="78" spans="1:5" ht="51" x14ac:dyDescent="0.25">
      <c r="A78" s="3" t="s">
        <v>119</v>
      </c>
      <c r="B78" s="25" t="s">
        <v>169</v>
      </c>
      <c r="C78" s="3" t="s">
        <v>171</v>
      </c>
      <c r="D78" s="8">
        <f t="shared" si="1"/>
        <v>1673.52</v>
      </c>
      <c r="E78" s="4">
        <v>0.2</v>
      </c>
    </row>
    <row r="79" spans="1:5" ht="51" x14ac:dyDescent="0.25">
      <c r="A79" s="3" t="s">
        <v>122</v>
      </c>
      <c r="B79" s="27" t="s">
        <v>200</v>
      </c>
      <c r="C79" s="3" t="s">
        <v>171</v>
      </c>
      <c r="D79" s="8">
        <f t="shared" si="1"/>
        <v>753.08399999999983</v>
      </c>
      <c r="E79" s="4">
        <v>0.09</v>
      </c>
    </row>
    <row r="80" spans="1:5" ht="76.5" x14ac:dyDescent="0.25">
      <c r="A80" s="3" t="s">
        <v>193</v>
      </c>
      <c r="B80" s="3" t="s">
        <v>168</v>
      </c>
      <c r="C80" s="3"/>
      <c r="D80" s="8">
        <f t="shared" si="1"/>
        <v>5940.9959999999992</v>
      </c>
      <c r="E80" s="4">
        <f>SUM(E81:E84)</f>
        <v>0.71</v>
      </c>
    </row>
    <row r="81" spans="1:9" x14ac:dyDescent="0.25">
      <c r="A81" s="3" t="s">
        <v>194</v>
      </c>
      <c r="B81" s="3" t="s">
        <v>144</v>
      </c>
      <c r="C81" s="3" t="s">
        <v>133</v>
      </c>
      <c r="D81" s="8">
        <f t="shared" si="1"/>
        <v>251.02799999999996</v>
      </c>
      <c r="E81" s="4">
        <v>0.03</v>
      </c>
    </row>
    <row r="82" spans="1:9" x14ac:dyDescent="0.25">
      <c r="A82" s="3" t="s">
        <v>208</v>
      </c>
      <c r="B82" s="3" t="s">
        <v>139</v>
      </c>
      <c r="C82" s="3" t="s">
        <v>127</v>
      </c>
      <c r="D82" s="8">
        <f t="shared" si="1"/>
        <v>753.08399999999983</v>
      </c>
      <c r="E82" s="4">
        <v>0.09</v>
      </c>
    </row>
    <row r="83" spans="1:9" x14ac:dyDescent="0.25">
      <c r="A83" s="3" t="s">
        <v>209</v>
      </c>
      <c r="B83" s="3" t="s">
        <v>174</v>
      </c>
      <c r="C83" s="3" t="s">
        <v>121</v>
      </c>
      <c r="D83" s="8">
        <f t="shared" si="1"/>
        <v>4183.7999999999993</v>
      </c>
      <c r="E83" s="4">
        <v>0.5</v>
      </c>
      <c r="I83" t="s">
        <v>160</v>
      </c>
    </row>
    <row r="84" spans="1:9" ht="51" x14ac:dyDescent="0.25">
      <c r="A84" s="3" t="s">
        <v>219</v>
      </c>
      <c r="B84" s="27" t="s">
        <v>200</v>
      </c>
      <c r="C84" s="3" t="s">
        <v>171</v>
      </c>
      <c r="D84" s="8">
        <f t="shared" si="1"/>
        <v>753.08399999999983</v>
      </c>
      <c r="E84" s="4">
        <v>0.09</v>
      </c>
    </row>
    <row r="85" spans="1:9" ht="76.5" x14ac:dyDescent="0.25">
      <c r="A85" s="3" t="s">
        <v>195</v>
      </c>
      <c r="B85" s="7" t="s">
        <v>134</v>
      </c>
      <c r="C85" s="7"/>
      <c r="D85" s="8">
        <f t="shared" si="1"/>
        <v>83.676000000000002</v>
      </c>
      <c r="E85" s="15">
        <v>0.01</v>
      </c>
    </row>
    <row r="86" spans="1:9" ht="76.5" x14ac:dyDescent="0.25">
      <c r="A86" s="10" t="s">
        <v>196</v>
      </c>
      <c r="B86" s="3" t="s">
        <v>134</v>
      </c>
      <c r="C86" s="3" t="s">
        <v>135</v>
      </c>
      <c r="D86" s="8">
        <f t="shared" si="1"/>
        <v>83.676000000000002</v>
      </c>
      <c r="E86" s="4">
        <v>0.01</v>
      </c>
    </row>
    <row r="87" spans="1:9" ht="51" x14ac:dyDescent="0.25">
      <c r="A87" s="3" t="s">
        <v>129</v>
      </c>
      <c r="B87" s="7" t="s">
        <v>136</v>
      </c>
      <c r="C87" s="7"/>
      <c r="D87" s="8">
        <f t="shared" si="1"/>
        <v>1673.52</v>
      </c>
      <c r="E87" s="15">
        <f>SUM(E88)</f>
        <v>0.2</v>
      </c>
    </row>
    <row r="88" spans="1:9" ht="51" x14ac:dyDescent="0.25">
      <c r="A88" s="3" t="s">
        <v>210</v>
      </c>
      <c r="B88" s="3" t="s">
        <v>136</v>
      </c>
      <c r="C88" s="3" t="s">
        <v>173</v>
      </c>
      <c r="D88" s="8">
        <f t="shared" si="1"/>
        <v>1673.52</v>
      </c>
      <c r="E88" s="15">
        <v>0.2</v>
      </c>
    </row>
    <row r="89" spans="1:9" x14ac:dyDescent="0.25">
      <c r="A89" s="10"/>
      <c r="B89" s="16" t="s">
        <v>137</v>
      </c>
      <c r="C89" s="3"/>
      <c r="D89" s="8">
        <f t="shared" si="1"/>
        <v>134634.68399999995</v>
      </c>
      <c r="E89" s="2">
        <f>E87+E85+E80+E75+E68+E56+E54+E51+E47+E45+E41+E36+E32+E25+E21+E17+E11+E61</f>
        <v>16.089999999999996</v>
      </c>
    </row>
  </sheetData>
  <mergeCells count="11">
    <mergeCell ref="C1:E1"/>
    <mergeCell ref="C2:E2"/>
    <mergeCell ref="C3:E3"/>
    <mergeCell ref="C4:E4"/>
    <mergeCell ref="A74:D74"/>
    <mergeCell ref="A5:E5"/>
    <mergeCell ref="A6:E6"/>
    <mergeCell ref="A7:E7"/>
    <mergeCell ref="A8:E8"/>
    <mergeCell ref="A10:E10"/>
    <mergeCell ref="A50:D50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Литейная,д. 2(9,95)</vt:lpstr>
      <vt:lpstr>Крупская,д.40(10,68)</vt:lpstr>
      <vt:lpstr>Л. Толстого,д.20</vt:lpstr>
      <vt:lpstr>Вокзальная,д.14(9,95)</vt:lpstr>
      <vt:lpstr>М. Горького, д.17(подвал)</vt:lpstr>
      <vt:lpstr>К. Маркса,д.17(подвал)</vt:lpstr>
      <vt:lpstr>Вокзальная,д.15(10,68)</vt:lpstr>
      <vt:lpstr>Советская, д.3</vt:lpstr>
      <vt:lpstr>Индустриальная,д.47(подвал)</vt:lpstr>
      <vt:lpstr>Советская, д.5,7 </vt:lpstr>
      <vt:lpstr>Индустриальная , д 49(подвал)</vt:lpstr>
      <vt:lpstr>Индустриальная, д. 43(10,68)</vt:lpstr>
      <vt:lpstr>С. Тюленина , д.7(подвал)</vt:lpstr>
      <vt:lpstr>Литейная, д. 4(13,54)</vt:lpstr>
      <vt:lpstr>Октябрьская, д. 54подвал)</vt:lpstr>
      <vt:lpstr>Октябрьская, д. 56</vt:lpstr>
      <vt:lpstr>Московская,д.3а(тариф 14,90)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Аксенова Дина Олеговна</cp:lastModifiedBy>
  <cp:lastPrinted>2022-04-27T12:47:23Z</cp:lastPrinted>
  <dcterms:created xsi:type="dcterms:W3CDTF">2021-04-08T05:24:50Z</dcterms:created>
  <dcterms:modified xsi:type="dcterms:W3CDTF">2022-04-27T12:51:51Z</dcterms:modified>
</cp:coreProperties>
</file>