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200" windowHeight="11490"/>
  </bookViews>
  <sheets>
    <sheet name="Советская 2г" sheetId="2" r:id="rId1"/>
    <sheet name="С. Тян-Шанского 48а" sheetId="3" r:id="rId2"/>
    <sheet name="ул. Советская,2в" sheetId="4" r:id="rId3"/>
    <sheet name="Московская,20" sheetId="5" r:id="rId4"/>
    <sheet name="Московская,22" sheetId="6" r:id="rId5"/>
    <sheet name="Московская, 30" sheetId="7" r:id="rId6"/>
    <sheet name="Московская,32" sheetId="8" r:id="rId7"/>
    <sheet name="Московская,34" sheetId="9" r:id="rId8"/>
    <sheet name="Московская,36" sheetId="10" r:id="rId9"/>
    <sheet name="Московская, 28" sheetId="11" r:id="rId10"/>
    <sheet name="Советская,2а" sheetId="12" r:id="rId11"/>
    <sheet name="советская,2б" sheetId="13" r:id="rId12"/>
    <sheet name="пер. Московский,2" sheetId="14" r:id="rId13"/>
    <sheet name="пер. Московский,4" sheetId="15" r:id="rId14"/>
    <sheet name="Свободы,1" sheetId="16" r:id="rId15"/>
    <sheet name="советская,8а" sheetId="17" r:id="rId16"/>
    <sheet name="советская,10" sheetId="18" r:id="rId17"/>
    <sheet name="советская,11" sheetId="19" r:id="rId18"/>
    <sheet name="С. Тян-Шанского,48б" sheetId="20" r:id="rId19"/>
    <sheet name="Советская,1Г" sheetId="21" r:id="rId20"/>
  </sheets>
  <definedNames>
    <definedName name="_xlnm._FilterDatabase" localSheetId="0" hidden="1">'Советская 2г'!$A$11:$D$11</definedName>
    <definedName name="_xlnm.Print_Area" localSheetId="0">'Советская 2г'!$A$1:$E$108</definedName>
  </definedNames>
  <calcPr calcId="162913"/>
</workbook>
</file>

<file path=xl/calcChain.xml><?xml version="1.0" encoding="utf-8"?>
<calcChain xmlns="http://schemas.openxmlformats.org/spreadsheetml/2006/main">
  <c r="E27" i="21"/>
  <c r="E27" i="20"/>
  <c r="E28" i="19"/>
  <c r="E28" i="18"/>
  <c r="E28" i="17"/>
  <c r="E28" i="16"/>
  <c r="E103" i="15"/>
  <c r="E27"/>
  <c r="E103" i="14"/>
  <c r="E101"/>
  <c r="E96"/>
  <c r="E91"/>
  <c r="E85"/>
  <c r="E79"/>
  <c r="E72"/>
  <c r="E65"/>
  <c r="E56"/>
  <c r="E53"/>
  <c r="E49"/>
  <c r="E47"/>
  <c r="E43"/>
  <c r="E38"/>
  <c r="E34"/>
  <c r="E27"/>
  <c r="E23"/>
  <c r="E19"/>
  <c r="E15"/>
  <c r="E9"/>
  <c r="E102" i="13"/>
  <c r="E100"/>
  <c r="E95"/>
  <c r="E90"/>
  <c r="E84"/>
  <c r="E78"/>
  <c r="E71"/>
  <c r="E64"/>
  <c r="E56"/>
  <c r="E53"/>
  <c r="E49"/>
  <c r="E47"/>
  <c r="E43"/>
  <c r="E38"/>
  <c r="E34"/>
  <c r="E27"/>
  <c r="E23"/>
  <c r="E19"/>
  <c r="E15"/>
  <c r="E9"/>
  <c r="E102" i="12"/>
  <c r="E100"/>
  <c r="E95"/>
  <c r="E90"/>
  <c r="E84"/>
  <c r="E78"/>
  <c r="E71"/>
  <c r="E64"/>
  <c r="E56"/>
  <c r="E53"/>
  <c r="E49"/>
  <c r="E47"/>
  <c r="E43"/>
  <c r="E38"/>
  <c r="E34"/>
  <c r="E27"/>
  <c r="E23"/>
  <c r="E19"/>
  <c r="E15"/>
  <c r="E9"/>
  <c r="E103" i="11"/>
  <c r="E101"/>
  <c r="E96"/>
  <c r="E91"/>
  <c r="E85"/>
  <c r="E79"/>
  <c r="E72"/>
  <c r="E65"/>
  <c r="E56"/>
  <c r="E53"/>
  <c r="E49"/>
  <c r="E47"/>
  <c r="E43"/>
  <c r="E38"/>
  <c r="E34"/>
  <c r="E27"/>
  <c r="E23"/>
  <c r="E19"/>
  <c r="E15"/>
  <c r="E9"/>
  <c r="E97" i="10"/>
  <c r="E92"/>
  <c r="E86"/>
  <c r="E80"/>
  <c r="E73"/>
  <c r="E66"/>
  <c r="E57"/>
  <c r="E54"/>
  <c r="E50"/>
  <c r="E47"/>
  <c r="E43"/>
  <c r="E38"/>
  <c r="E34"/>
  <c r="E27"/>
  <c r="E23"/>
  <c r="E19"/>
  <c r="E15"/>
  <c r="E9"/>
  <c r="E97" i="9"/>
  <c r="E92"/>
  <c r="E86"/>
  <c r="E80"/>
  <c r="E73"/>
  <c r="E66"/>
  <c r="E57"/>
  <c r="E54"/>
  <c r="E50"/>
  <c r="E47"/>
  <c r="E43"/>
  <c r="E38"/>
  <c r="E34"/>
  <c r="E27"/>
  <c r="E23"/>
  <c r="E19"/>
  <c r="E15"/>
  <c r="E9"/>
  <c r="E104" i="8"/>
  <c r="E102"/>
  <c r="E97"/>
  <c r="E92"/>
  <c r="E86"/>
  <c r="E80"/>
  <c r="E73"/>
  <c r="E66"/>
  <c r="E57"/>
  <c r="E54"/>
  <c r="E50"/>
  <c r="E47"/>
  <c r="E43"/>
  <c r="E38"/>
  <c r="E34"/>
  <c r="E27"/>
  <c r="E23"/>
  <c r="E19"/>
  <c r="E15"/>
  <c r="E9"/>
  <c r="E106" i="7"/>
  <c r="E104"/>
  <c r="E102"/>
  <c r="E97"/>
  <c r="E92"/>
  <c r="E86"/>
  <c r="E80"/>
  <c r="E73"/>
  <c r="E66"/>
  <c r="E57"/>
  <c r="E54"/>
  <c r="E50"/>
  <c r="E47"/>
  <c r="E43"/>
  <c r="E38"/>
  <c r="E34"/>
  <c r="E27"/>
  <c r="E23"/>
  <c r="E19"/>
  <c r="E15"/>
  <c r="E9"/>
  <c r="E106" i="6"/>
  <c r="E104"/>
  <c r="E102"/>
  <c r="E97"/>
  <c r="E92"/>
  <c r="E86"/>
  <c r="E80"/>
  <c r="E73"/>
  <c r="E66"/>
  <c r="E57"/>
  <c r="E54"/>
  <c r="E50"/>
  <c r="E47"/>
  <c r="E43"/>
  <c r="E38"/>
  <c r="E34"/>
  <c r="E27"/>
  <c r="E23"/>
  <c r="E19"/>
  <c r="E15"/>
  <c r="E9"/>
  <c r="E106" i="5"/>
  <c r="E104"/>
  <c r="E102"/>
  <c r="E97"/>
  <c r="E92"/>
  <c r="E86"/>
  <c r="E80"/>
  <c r="E73"/>
  <c r="E66"/>
  <c r="E57"/>
  <c r="E54"/>
  <c r="E50"/>
  <c r="E47"/>
  <c r="E43"/>
  <c r="E38"/>
  <c r="E34"/>
  <c r="E27"/>
  <c r="E23"/>
  <c r="E19"/>
  <c r="E15"/>
  <c r="E9"/>
  <c r="E105" i="3"/>
  <c r="E101"/>
  <c r="E96"/>
  <c r="E91"/>
  <c r="E85"/>
  <c r="E79"/>
  <c r="E72"/>
  <c r="E65"/>
  <c r="E57"/>
  <c r="E54"/>
  <c r="E50"/>
  <c r="E47"/>
  <c r="E43"/>
  <c r="E38"/>
  <c r="E34"/>
  <c r="E27"/>
  <c r="E23"/>
  <c r="E19"/>
  <c r="E15"/>
  <c r="E9"/>
  <c r="E108" i="2"/>
  <c r="E106"/>
  <c r="E104"/>
  <c r="E99"/>
  <c r="E94"/>
  <c r="E88"/>
  <c r="E82"/>
  <c r="E75"/>
  <c r="E68"/>
  <c r="E60"/>
  <c r="E57"/>
  <c r="E53"/>
  <c r="E51"/>
  <c r="E47"/>
  <c r="E42"/>
  <c r="E38"/>
  <c r="E31"/>
  <c r="E27"/>
  <c r="E23"/>
  <c r="E19"/>
  <c r="E13"/>
  <c r="D92" i="14"/>
  <c r="D93"/>
  <c r="D94"/>
  <c r="D95"/>
  <c r="D96"/>
  <c r="D97"/>
  <c r="D98"/>
  <c r="D99"/>
  <c r="D100"/>
  <c r="D101"/>
  <c r="D102"/>
  <c r="D103"/>
  <c r="D104"/>
  <c r="D105"/>
  <c r="D91"/>
  <c r="D54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73"/>
  <c r="D74"/>
  <c r="D75"/>
  <c r="D76"/>
  <c r="D77"/>
  <c r="D78"/>
  <c r="D79"/>
  <c r="D80"/>
  <c r="D81"/>
  <c r="D82"/>
  <c r="D83"/>
  <c r="D84"/>
  <c r="D85"/>
  <c r="D86"/>
  <c r="D87"/>
  <c r="D88"/>
  <c r="D89"/>
  <c r="D53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9"/>
  <c r="D77" i="21"/>
  <c r="D78"/>
  <c r="D79"/>
  <c r="D80"/>
  <c r="D81"/>
  <c r="D82"/>
  <c r="D83"/>
  <c r="D84"/>
  <c r="D85"/>
  <c r="D86"/>
  <c r="D87"/>
  <c r="D88"/>
  <c r="D89"/>
  <c r="D90"/>
  <c r="D76"/>
  <c r="D54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73"/>
  <c r="D74"/>
  <c r="D53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9"/>
  <c r="D86" i="20"/>
  <c r="D87"/>
  <c r="D88"/>
  <c r="D89"/>
  <c r="D90"/>
  <c r="D91"/>
  <c r="D92"/>
  <c r="D93"/>
  <c r="D94"/>
  <c r="D95"/>
  <c r="D96"/>
  <c r="D97"/>
  <c r="D98"/>
  <c r="D99"/>
  <c r="D85"/>
  <c r="D54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73"/>
  <c r="D74"/>
  <c r="D75"/>
  <c r="D76"/>
  <c r="D77"/>
  <c r="D78"/>
  <c r="D79"/>
  <c r="D80"/>
  <c r="D81"/>
  <c r="D82"/>
  <c r="D83"/>
  <c r="D53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9"/>
  <c r="D93" i="19"/>
  <c r="D94"/>
  <c r="D95"/>
  <c r="D96"/>
  <c r="D97"/>
  <c r="D98"/>
  <c r="D99"/>
  <c r="D100"/>
  <c r="D101"/>
  <c r="D102"/>
  <c r="D103"/>
  <c r="D104"/>
  <c r="D105"/>
  <c r="D106"/>
  <c r="D92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73"/>
  <c r="D74"/>
  <c r="D75"/>
  <c r="D76"/>
  <c r="D77"/>
  <c r="D78"/>
  <c r="D79"/>
  <c r="D80"/>
  <c r="D81"/>
  <c r="D82"/>
  <c r="D83"/>
  <c r="D84"/>
  <c r="D85"/>
  <c r="D86"/>
  <c r="D87"/>
  <c r="D88"/>
  <c r="D89"/>
  <c r="D90"/>
  <c r="D54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9"/>
  <c r="D93" i="18"/>
  <c r="D94"/>
  <c r="D95"/>
  <c r="D96"/>
  <c r="D97"/>
  <c r="D98"/>
  <c r="D99"/>
  <c r="D100"/>
  <c r="D101"/>
  <c r="D102"/>
  <c r="D103"/>
  <c r="D104"/>
  <c r="D105"/>
  <c r="D106"/>
  <c r="D92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73"/>
  <c r="D74"/>
  <c r="D75"/>
  <c r="D76"/>
  <c r="D77"/>
  <c r="D78"/>
  <c r="D79"/>
  <c r="D80"/>
  <c r="D81"/>
  <c r="D82"/>
  <c r="D83"/>
  <c r="D84"/>
  <c r="D85"/>
  <c r="D86"/>
  <c r="D87"/>
  <c r="D88"/>
  <c r="D89"/>
  <c r="D90"/>
  <c r="D54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9"/>
  <c r="D93" i="17"/>
  <c r="D94"/>
  <c r="D95"/>
  <c r="D96"/>
  <c r="D97"/>
  <c r="D98"/>
  <c r="D99"/>
  <c r="D100"/>
  <c r="D101"/>
  <c r="D102"/>
  <c r="D103"/>
  <c r="D104"/>
  <c r="D105"/>
  <c r="D106"/>
  <c r="D92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73"/>
  <c r="D74"/>
  <c r="D75"/>
  <c r="D76"/>
  <c r="D77"/>
  <c r="D78"/>
  <c r="D79"/>
  <c r="D80"/>
  <c r="D81"/>
  <c r="D82"/>
  <c r="D83"/>
  <c r="D84"/>
  <c r="D85"/>
  <c r="D86"/>
  <c r="D87"/>
  <c r="D88"/>
  <c r="D89"/>
  <c r="D90"/>
  <c r="D54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9"/>
  <c r="D93" i="16"/>
  <c r="D94"/>
  <c r="D95"/>
  <c r="D96"/>
  <c r="D97"/>
  <c r="D98"/>
  <c r="D99"/>
  <c r="D100"/>
  <c r="D101"/>
  <c r="D102"/>
  <c r="D103"/>
  <c r="D104"/>
  <c r="D105"/>
  <c r="D106"/>
  <c r="D92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73"/>
  <c r="D74"/>
  <c r="D75"/>
  <c r="D76"/>
  <c r="D77"/>
  <c r="D78"/>
  <c r="D79"/>
  <c r="D80"/>
  <c r="D81"/>
  <c r="D82"/>
  <c r="D83"/>
  <c r="D84"/>
  <c r="D85"/>
  <c r="D86"/>
  <c r="D87"/>
  <c r="D88"/>
  <c r="D89"/>
  <c r="D90"/>
  <c r="D54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9"/>
  <c r="D92" i="15"/>
  <c r="D93"/>
  <c r="D94"/>
  <c r="D95"/>
  <c r="D96"/>
  <c r="D97"/>
  <c r="D98"/>
  <c r="D99"/>
  <c r="D100"/>
  <c r="D101"/>
  <c r="D102"/>
  <c r="D103"/>
  <c r="D104"/>
  <c r="D105"/>
  <c r="D91"/>
  <c r="D54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73"/>
  <c r="D74"/>
  <c r="D75"/>
  <c r="D76"/>
  <c r="D77"/>
  <c r="D78"/>
  <c r="D79"/>
  <c r="D80"/>
  <c r="D81"/>
  <c r="D82"/>
  <c r="D83"/>
  <c r="D84"/>
  <c r="D85"/>
  <c r="D86"/>
  <c r="D87"/>
  <c r="D88"/>
  <c r="D89"/>
  <c r="D53"/>
  <c r="D51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9"/>
  <c r="D91" i="13"/>
  <c r="D92"/>
  <c r="D93"/>
  <c r="D94"/>
  <c r="D95"/>
  <c r="D96"/>
  <c r="D97"/>
  <c r="D98"/>
  <c r="D99"/>
  <c r="D100"/>
  <c r="D101"/>
  <c r="D102"/>
  <c r="D103"/>
  <c r="D104"/>
  <c r="D90"/>
  <c r="D54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73"/>
  <c r="D74"/>
  <c r="D75"/>
  <c r="D76"/>
  <c r="D77"/>
  <c r="D78"/>
  <c r="D79"/>
  <c r="D80"/>
  <c r="D81"/>
  <c r="D82"/>
  <c r="D83"/>
  <c r="D84"/>
  <c r="D85"/>
  <c r="D86"/>
  <c r="D87"/>
  <c r="D88"/>
  <c r="D53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9"/>
  <c r="D91" i="12"/>
  <c r="D92"/>
  <c r="D93"/>
  <c r="D94"/>
  <c r="D95"/>
  <c r="D96"/>
  <c r="D97"/>
  <c r="D98"/>
  <c r="D99"/>
  <c r="D100"/>
  <c r="D101"/>
  <c r="D102"/>
  <c r="D103"/>
  <c r="D104"/>
  <c r="D90"/>
  <c r="D54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73"/>
  <c r="D74"/>
  <c r="D75"/>
  <c r="D76"/>
  <c r="D77"/>
  <c r="D78"/>
  <c r="D79"/>
  <c r="D80"/>
  <c r="D81"/>
  <c r="D82"/>
  <c r="D83"/>
  <c r="D84"/>
  <c r="D85"/>
  <c r="D86"/>
  <c r="D87"/>
  <c r="D88"/>
  <c r="D53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9"/>
  <c r="D92" i="11" l="1"/>
  <c r="D93"/>
  <c r="D94"/>
  <c r="D95"/>
  <c r="D96"/>
  <c r="D97"/>
  <c r="D98"/>
  <c r="D99"/>
  <c r="D100"/>
  <c r="D101"/>
  <c r="D102"/>
  <c r="D103"/>
  <c r="D104"/>
  <c r="D105"/>
  <c r="D91"/>
  <c r="D54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73"/>
  <c r="D74"/>
  <c r="D75"/>
  <c r="D76"/>
  <c r="D77"/>
  <c r="D78"/>
  <c r="D79"/>
  <c r="D80"/>
  <c r="D81"/>
  <c r="D82"/>
  <c r="D83"/>
  <c r="D84"/>
  <c r="D85"/>
  <c r="D86"/>
  <c r="D87"/>
  <c r="D88"/>
  <c r="D89"/>
  <c r="D53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9"/>
  <c r="D93" i="10" l="1"/>
  <c r="D94"/>
  <c r="D95"/>
  <c r="D96"/>
  <c r="D97"/>
  <c r="D98"/>
  <c r="D99"/>
  <c r="D100"/>
  <c r="D101"/>
  <c r="D102"/>
  <c r="D103"/>
  <c r="D104"/>
  <c r="D105"/>
  <c r="D106"/>
  <c r="D92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73"/>
  <c r="D74"/>
  <c r="D75"/>
  <c r="D76"/>
  <c r="D77"/>
  <c r="D78"/>
  <c r="D79"/>
  <c r="D80"/>
  <c r="D81"/>
  <c r="D82"/>
  <c r="D83"/>
  <c r="D84"/>
  <c r="D85"/>
  <c r="D86"/>
  <c r="D87"/>
  <c r="D88"/>
  <c r="D89"/>
  <c r="D90"/>
  <c r="D54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9"/>
  <c r="D93" i="9"/>
  <c r="D94"/>
  <c r="D95"/>
  <c r="D96"/>
  <c r="D97"/>
  <c r="D98"/>
  <c r="D99"/>
  <c r="D100"/>
  <c r="D101"/>
  <c r="D102"/>
  <c r="D103"/>
  <c r="D104"/>
  <c r="D105"/>
  <c r="D106"/>
  <c r="D92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73"/>
  <c r="D74"/>
  <c r="D75"/>
  <c r="D76"/>
  <c r="D77"/>
  <c r="D78"/>
  <c r="D79"/>
  <c r="D80"/>
  <c r="D81"/>
  <c r="D82"/>
  <c r="D83"/>
  <c r="D84"/>
  <c r="D85"/>
  <c r="D86"/>
  <c r="D87"/>
  <c r="D88"/>
  <c r="D89"/>
  <c r="D90"/>
  <c r="D54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9"/>
  <c r="D93" i="8"/>
  <c r="D94"/>
  <c r="D95"/>
  <c r="D96"/>
  <c r="D97"/>
  <c r="D98"/>
  <c r="D99"/>
  <c r="D100"/>
  <c r="D101"/>
  <c r="D102"/>
  <c r="D103"/>
  <c r="D104"/>
  <c r="D105"/>
  <c r="D106"/>
  <c r="D92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73"/>
  <c r="D74"/>
  <c r="D75"/>
  <c r="D76"/>
  <c r="D77"/>
  <c r="D78"/>
  <c r="D79"/>
  <c r="D80"/>
  <c r="D81"/>
  <c r="D82"/>
  <c r="D83"/>
  <c r="D84"/>
  <c r="D85"/>
  <c r="D86"/>
  <c r="D87"/>
  <c r="D88"/>
  <c r="D89"/>
  <c r="D90"/>
  <c r="D54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9"/>
  <c r="D93" i="7"/>
  <c r="D94"/>
  <c r="D95"/>
  <c r="D96"/>
  <c r="D97"/>
  <c r="D98"/>
  <c r="D99"/>
  <c r="D100"/>
  <c r="D101"/>
  <c r="D102"/>
  <c r="D103"/>
  <c r="D104"/>
  <c r="D105"/>
  <c r="D106"/>
  <c r="D92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73"/>
  <c r="D74"/>
  <c r="D75"/>
  <c r="D76"/>
  <c r="D77"/>
  <c r="D78"/>
  <c r="D79"/>
  <c r="D80"/>
  <c r="D81"/>
  <c r="D82"/>
  <c r="D83"/>
  <c r="D84"/>
  <c r="D85"/>
  <c r="D86"/>
  <c r="D87"/>
  <c r="D88"/>
  <c r="D89"/>
  <c r="D90"/>
  <c r="D54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9"/>
  <c r="D93" i="6"/>
  <c r="D94"/>
  <c r="D95"/>
  <c r="D96"/>
  <c r="D97"/>
  <c r="D98"/>
  <c r="D99"/>
  <c r="D100"/>
  <c r="D101"/>
  <c r="D102"/>
  <c r="D103"/>
  <c r="D104"/>
  <c r="D105"/>
  <c r="D106"/>
  <c r="D92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73"/>
  <c r="D74"/>
  <c r="D75"/>
  <c r="D76"/>
  <c r="D77"/>
  <c r="D78"/>
  <c r="D79"/>
  <c r="D80"/>
  <c r="D81"/>
  <c r="D82"/>
  <c r="D83"/>
  <c r="D84"/>
  <c r="D85"/>
  <c r="D86"/>
  <c r="D87"/>
  <c r="D88"/>
  <c r="D89"/>
  <c r="D90"/>
  <c r="D54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9"/>
  <c r="D93" i="5"/>
  <c r="D94"/>
  <c r="D95"/>
  <c r="D96"/>
  <c r="D97"/>
  <c r="D98"/>
  <c r="D99"/>
  <c r="D100"/>
  <c r="D101"/>
  <c r="D102"/>
  <c r="D103"/>
  <c r="D104"/>
  <c r="D105"/>
  <c r="D106"/>
  <c r="D92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73"/>
  <c r="D74"/>
  <c r="D75"/>
  <c r="D76"/>
  <c r="D77"/>
  <c r="D78"/>
  <c r="D79"/>
  <c r="D80"/>
  <c r="D81"/>
  <c r="D82"/>
  <c r="D83"/>
  <c r="D84"/>
  <c r="D85"/>
  <c r="D86"/>
  <c r="D87"/>
  <c r="D88"/>
  <c r="D89"/>
  <c r="D90"/>
  <c r="D54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9"/>
  <c r="D94" i="4"/>
  <c r="D95"/>
  <c r="D96"/>
  <c r="D97"/>
  <c r="D98"/>
  <c r="D99"/>
  <c r="D100"/>
  <c r="D101"/>
  <c r="D102"/>
  <c r="D103"/>
  <c r="D104"/>
  <c r="D105"/>
  <c r="D106"/>
  <c r="D107"/>
  <c r="D93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73"/>
  <c r="D74"/>
  <c r="D75"/>
  <c r="D76"/>
  <c r="D77"/>
  <c r="D78"/>
  <c r="D79"/>
  <c r="D80"/>
  <c r="D81"/>
  <c r="D82"/>
  <c r="D83"/>
  <c r="D84"/>
  <c r="D85"/>
  <c r="D86"/>
  <c r="D87"/>
  <c r="D88"/>
  <c r="D89"/>
  <c r="D90"/>
  <c r="D91"/>
  <c r="D54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9"/>
  <c r="D105" i="3"/>
  <c r="D92"/>
  <c r="D93"/>
  <c r="D94"/>
  <c r="D95"/>
  <c r="D96"/>
  <c r="D97"/>
  <c r="D98"/>
  <c r="D99"/>
  <c r="D100"/>
  <c r="D101"/>
  <c r="D102"/>
  <c r="D103"/>
  <c r="D104"/>
  <c r="D91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73"/>
  <c r="D74"/>
  <c r="D75"/>
  <c r="D76"/>
  <c r="D77"/>
  <c r="D78"/>
  <c r="D79"/>
  <c r="D80"/>
  <c r="D81"/>
  <c r="D82"/>
  <c r="D83"/>
  <c r="D84"/>
  <c r="D85"/>
  <c r="D86"/>
  <c r="D87"/>
  <c r="D88"/>
  <c r="D89"/>
  <c r="D54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9"/>
  <c r="D95" i="2"/>
  <c r="D96"/>
  <c r="D97"/>
  <c r="D98"/>
  <c r="D99"/>
  <c r="D100"/>
  <c r="D101"/>
  <c r="D102"/>
  <c r="D103"/>
  <c r="D104"/>
  <c r="D105"/>
  <c r="D106"/>
  <c r="D107"/>
  <c r="D108"/>
  <c r="D94"/>
  <c r="D58"/>
  <c r="D59"/>
  <c r="D60"/>
  <c r="D61"/>
  <c r="D62"/>
  <c r="D63"/>
  <c r="D64"/>
  <c r="D65"/>
  <c r="D66"/>
  <c r="D67"/>
  <c r="D68"/>
  <c r="D69"/>
  <c r="D70"/>
  <c r="D71"/>
  <c r="D72"/>
  <c r="D73"/>
  <c r="D74"/>
  <c r="D75"/>
  <c r="D76"/>
  <c r="D77"/>
  <c r="D78"/>
  <c r="D79"/>
  <c r="D80"/>
  <c r="D81"/>
  <c r="D82"/>
  <c r="D83"/>
  <c r="D84"/>
  <c r="D85"/>
  <c r="D86"/>
  <c r="D87"/>
  <c r="D88"/>
  <c r="D89"/>
  <c r="D90"/>
  <c r="D91"/>
  <c r="D92"/>
  <c r="D57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53"/>
  <c r="D54"/>
  <c r="D55"/>
  <c r="D13"/>
</calcChain>
</file>

<file path=xl/sharedStrings.xml><?xml version="1.0" encoding="utf-8"?>
<sst xmlns="http://schemas.openxmlformats.org/spreadsheetml/2006/main" count="5454" uniqueCount="301">
  <si>
    <t>ПЕРЕЧЕНЬ</t>
  </si>
  <si>
    <t xml:space="preserve">имущества собственников помещений в многоквартирном доме по адресу: </t>
  </si>
  <si>
    <t>№</t>
  </si>
  <si>
    <t>Наименование работ и услуг</t>
  </si>
  <si>
    <t>Периодичность выполнения работ и оказания услуг</t>
  </si>
  <si>
    <t>Годовая  плата (рублей)</t>
  </si>
  <si>
    <t>Стоимость на 1 кв. метр общей площади (рублей в месяц)</t>
  </si>
  <si>
    <t>I. Работы, необходимые для надлежащего содержания несущих конструкций (фундаментов, стен, колонн и столбов, перекрытий и покрытий, балок, ригелей, лестниц, несущих элементов крыш) и ненесущих конструкций (перегородок, внутренней отделки, полов) многоквартирном доме</t>
  </si>
  <si>
    <t>1.</t>
  </si>
  <si>
    <t>Работы, выполняемые в отношении всех видов ФУНДАМЕНТОВ:</t>
  </si>
  <si>
    <t>1.1.</t>
  </si>
  <si>
    <t>2 раза в год</t>
  </si>
  <si>
    <t>1.2.</t>
  </si>
  <si>
    <t>2.</t>
  </si>
  <si>
    <t>Работы, выполняемые в зданиях с ПОДВАЛАМИ:</t>
  </si>
  <si>
    <t>2.1.</t>
  </si>
  <si>
    <t>2.3.</t>
  </si>
  <si>
    <t>Контроль за состоянием дверей подвалов и технических подполий, запорных устройств на них. Устранение выявленных неисправностей.</t>
  </si>
  <si>
    <t>3.</t>
  </si>
  <si>
    <t>Работы, выполняемые для надлежащего содержания СТЕН многоквартирных домов:</t>
  </si>
  <si>
    <t>3.1.</t>
  </si>
  <si>
    <t>3.2.</t>
  </si>
  <si>
    <t>4.</t>
  </si>
  <si>
    <t>4.1.</t>
  </si>
  <si>
    <t>4.2.</t>
  </si>
  <si>
    <t>5.</t>
  </si>
  <si>
    <t>5.1.</t>
  </si>
  <si>
    <t>5.2.</t>
  </si>
  <si>
    <t>При выявлении повреждений и нарушений - разработка плана восстановительных работ (при необходимости), проведение восстановительных работ.</t>
  </si>
  <si>
    <t>6.</t>
  </si>
  <si>
    <t>Работы, выполняемые в целях надлежащего содержания КРЫШ многоквартирных домов:</t>
  </si>
  <si>
    <t>6.1.</t>
  </si>
  <si>
    <t>6.2.</t>
  </si>
  <si>
    <t>1 раз в год</t>
  </si>
  <si>
    <t>6.3.</t>
  </si>
  <si>
    <t>7.</t>
  </si>
  <si>
    <t>Работы, выполняемые в целях надлежащего содержания ЛЕСТНИЦ многоквартирных домов:</t>
  </si>
  <si>
    <t>7.1.</t>
  </si>
  <si>
    <t>8.</t>
  </si>
  <si>
    <t>Работы, выполняемые в целях надлежащего содержания ФАСАДОВ многоквартирных домов:</t>
  </si>
  <si>
    <t>8.1.</t>
  </si>
  <si>
    <t>8.2.</t>
  </si>
  <si>
    <t>9.</t>
  </si>
  <si>
    <t>9.1.</t>
  </si>
  <si>
    <t>10.</t>
  </si>
  <si>
    <t>Работы, выполняемые в целях надлежащего содержания ОКОНных и ДВЕРных заполнений помещений, относящихся к общему имуществу в многоквартирном доме:</t>
  </si>
  <si>
    <t>10.1.</t>
  </si>
  <si>
    <t>Проверка целостности оконных и дверных заполнений, плотности притворов, механической прочности и работоспособности фурнитуры элементов оконных и дверных заполнений в помещениях, относящихся к общему имуществу в многоквартирном доме.</t>
  </si>
  <si>
    <t>10.2.</t>
  </si>
  <si>
    <t>При выявлении нарушений в отопительный период - незамедлительный ремонт. В остальных случаях - разработка плана восстановительных работ (при необходимости), проведение восстановительных работ.</t>
  </si>
  <si>
    <r>
      <t> </t>
    </r>
    <r>
      <rPr>
        <b/>
        <sz val="10"/>
        <color rgb="FF000000"/>
        <rFont val="Times New Roman"/>
        <family val="1"/>
        <charset val="204"/>
      </rPr>
      <t>II. Работы, необходимые для надлежащего содержания оборудования и систем инженерно-технического обеспечения, входящих в состав общего имущества в многоквартирном доме</t>
    </r>
  </si>
  <si>
    <t>11.</t>
  </si>
  <si>
    <t>11.1.</t>
  </si>
  <si>
    <t>11.2.</t>
  </si>
  <si>
    <t>12.</t>
  </si>
  <si>
    <t>12.2.</t>
  </si>
  <si>
    <t>13.</t>
  </si>
  <si>
    <t>Общие работы, выполняемые для надлежащего содержания систем ВОДОСНАБЖЕНИЯ (холодного и горячего), отопления и водоотведения в многоквартирных домах:</t>
  </si>
  <si>
    <t>13.1.</t>
  </si>
  <si>
    <t>Проверка исправности, работоспособности, регулировка и техническое обслуживание насосов, запорной арматуры, контрольно-измерительных приборов, автоматических регуляторов и устройств, расширительных баков и элементов, скрытых от постоянного наблюдения (разводящих трубопроводов и оборудования на чердаках, в подвалах и каналах).</t>
  </si>
  <si>
    <t>13.2.</t>
  </si>
  <si>
    <t>Постоянный контроль параметров теплоносителя и воды (давления, температуры, расхода) и незамедлительное принятие мер к восстановлению требуемых параметров отопления и водоснабжения и герметичности систем. Утепление элементов систем</t>
  </si>
  <si>
    <t>13.3.</t>
  </si>
  <si>
    <t>Контроль состояния и замена неисправных контрольно-измерительных приборов (манометров, термометров и т.п.).</t>
  </si>
  <si>
    <t>13.4.</t>
  </si>
  <si>
    <t>Восстановление работоспособности (ремонт, замена) оборудования и отопительных приборов, водоразборных приборов (смесителей, кранов и т.п.), относящихся к общему имуществу в многоквартирном доме.</t>
  </si>
  <si>
    <t>13.5.</t>
  </si>
  <si>
    <t>Контроль состояния и незамедлительное восстановление герметичности участков трубопроводов и соединительных элементов в случае их разгерметизации.</t>
  </si>
  <si>
    <t>13.6.</t>
  </si>
  <si>
    <t>14.</t>
  </si>
  <si>
    <t>Работы, выполняемые в целях надлежащего содержания систем ТЕПЛОСНАБЖЕНИЯ (отопление, горячее водоснабжение) в многоквартирных домах:</t>
  </si>
  <si>
    <t>14.1.</t>
  </si>
  <si>
    <t>Испытания на прочность и плотность (гидравлические испытания) узлов ввода и систем отопления, промывка и регулировка систем отопления.</t>
  </si>
  <si>
    <t>14.2.</t>
  </si>
  <si>
    <t>14.3.</t>
  </si>
  <si>
    <t>Удаление воздуха из системы отопления.</t>
  </si>
  <si>
    <t>14.4.</t>
  </si>
  <si>
    <t>14.5.</t>
  </si>
  <si>
    <t>14.6.</t>
  </si>
  <si>
    <t>15.</t>
  </si>
  <si>
    <t>Работы, выполняемые в целях надлежащего содержания ЭЛЕКТРОоборудования, радио- и телекоммуникационного оборудования в многоквартирном доме:</t>
  </si>
  <si>
    <t>15.1.</t>
  </si>
  <si>
    <t>Проверка заземления оболочки электрокабеля, оборудования (насосы, щитовые вентиляторы и др.), замеры сопротивления изоляции проводов, трубопроводов и восстановление цепей заземления по результатам проверки.</t>
  </si>
  <si>
    <t>15.2.</t>
  </si>
  <si>
    <t>Проверка и обеспечение работоспособности устройств защитного отключения.</t>
  </si>
  <si>
    <t>15.3.</t>
  </si>
  <si>
    <t>Техническое обслуживание и ремонт силовых и осветительных установок, элементов молниезащиты и внутридомовых электросетей, очистка клемм и соединений в групповых щитках и распределительных шкафах, наладка электрооборудования.</t>
  </si>
  <si>
    <t>15.4.</t>
  </si>
  <si>
    <t>17.</t>
  </si>
  <si>
    <t>Работы по содержанию ПОМЕЩЕНИЙ, входящих в состав общего имущества в многоквартирном доме:</t>
  </si>
  <si>
    <t>17.1.</t>
  </si>
  <si>
    <t>Сухая и влажная уборка тамбуров, холлов, коридоров, галерей, лифтовых площадок и лифтовых холлов и кабин, лестничных площадок и маршей, пандусов.</t>
  </si>
  <si>
    <t>17.2.</t>
  </si>
  <si>
    <t>Влажная протирка подоконников, оконных решеток, перил лестниц, шкафов для электросчетчиков слаботочных устройств, почтовых ящиков, дверных коробок, полотен дверей, доводчиков, дверных ручек</t>
  </si>
  <si>
    <t>17.3.</t>
  </si>
  <si>
    <t>Мытье окон.</t>
  </si>
  <si>
    <t>Проведение дератизации и дезинсекции помещений, входящих в состав общего имущества в многоквартирном доме.</t>
  </si>
  <si>
    <t>по мере необходимости</t>
  </si>
  <si>
    <t>19.</t>
  </si>
  <si>
    <t>Работы по обеспечению требований ПОЖАРНОЙ безопасности - осмотры и обеспечение работоспособного состояния пожарных лестниц, лазов, проходов, выходов, систем аварийного освещения, пожаротушения, сигнализации, противопожарного водоснабжения, средств противопожарной защиты, противодымной защиты.</t>
  </si>
  <si>
    <t>19.1.</t>
  </si>
  <si>
    <t>Обеспечение устранения АВАРИЙ в соответствии с установленными предельными сроками на внутридомовых инженерных системах в многоквартирном доме, выполнения заявок населения.</t>
  </si>
  <si>
    <t>Ежедневно</t>
  </si>
  <si>
    <t>Подметание и уборка придомовой территории</t>
  </si>
  <si>
    <t>Уборка крыльца и площадки перед входом в подъезд, очистка металлической решетки и приямка</t>
  </si>
  <si>
    <t>ИТОГО</t>
  </si>
  <si>
    <t>18.2.</t>
  </si>
  <si>
    <t>Работы по содержанию земельного участка, на котором расположен многоквартирный дом, с элементами озеленения и благоустройства, придомовой территории и МАФ, иными объектами, предназначенными для обслуживания и эксплуатации дома (далее - придомовая территория) в холодный период года.</t>
  </si>
  <si>
    <t>Проверка соответствия параметров вертикальной планировки территории вокруг здания проектным параметрам. Устранение выявленных нарушений</t>
  </si>
  <si>
    <t>Проверка технического состояния видимых частей конструкций с выявлением признаков неравномерных осадок фундаментов всех типов</t>
  </si>
  <si>
    <t>Проверка технического состояния видимых частей конструкций с выявлением коррозии арматуры, расслаивания, трещин, выпучивания, отклонения от вертикали в домах с бетонными, железобетонными и каменными фундаментами</t>
  </si>
  <si>
    <t>2 раз в год</t>
  </si>
  <si>
    <t>Проверка  состояния гидроизоляции фундаментов и систем водоотвода фундамента. При выявлении нарушений - восстановление их работоспособности</t>
  </si>
  <si>
    <t>по мере выявления нарушений</t>
  </si>
  <si>
    <t>Проверка температурно-влажностного режима подвальных помещений и при выявлении нарушений устранение причин его нарушения</t>
  </si>
  <si>
    <t>Проверка состояния помещений подвалов, входов в подвалы и приямков, принятие мер, исключающих подтопление, захламление, загрязнение и загромождение таких помещений, а также мер, обеспечивающих их вентиляцию в соответствии с проектными требованиями</t>
  </si>
  <si>
    <t>2.2.</t>
  </si>
  <si>
    <t>3.3.</t>
  </si>
  <si>
    <t>Выявление отклонений от проектных условий эксплуатации, несанкционированного изменения конструктивного решения, признаков потери несущей способности, наличия деформаций, нарушения теплозащитных свойств, гидроизоляции между цокольной частью здания и стенами, неисправности водоотводящих устройств;</t>
  </si>
  <si>
    <t>Выявление следов коррозии, деформаций и трещин в местах расположения арматуры и закладных деталей, наличия трещин в местах примыкания внутренних поперечных стен к наружным стенам</t>
  </si>
  <si>
    <t>В случае выявления повреждений и нарушений - составление плана мероприятий по инструментальному обследованию стен, восстановлению проектных условий их эксплуатации и его выполнение</t>
  </si>
  <si>
    <t>при выявлении повреждений и нарушений - разработка плана восстановительных работ (при необходимости), проведение восстановительных работ.</t>
  </si>
  <si>
    <t>Выявление наличия, характера и величины трещин в теле перекрытия и в местах примыканий к стенам, отслоения защитного слоя бетона и оголения арматуры, коррозии арматуры в домах с перекрытиями и покрытиями из монолитного железобетона и сборных железобетонных плит</t>
  </si>
  <si>
    <t>Выявление нарушений условий эксплуатации, несанкционированных изменений конструктивного решения, выявления прогибов, трещин и колебаний</t>
  </si>
  <si>
    <t>5.3.</t>
  </si>
  <si>
    <t>5.4.</t>
  </si>
  <si>
    <t>5.5.</t>
  </si>
  <si>
    <t>проверка кровли на отсутствие протечек;</t>
  </si>
  <si>
    <t>выявление деформации и повреждений несущих кровельных конструкций, антисептической и противопожарной защиты деревянных конструкций, креплений элементов несущих конструкций крыши, водоотводящих устройств и оборудования, слуховых окон, выходов на крыши, ходовых досок и переходных мостиков на чердаках, осадочных и температурных швов, водоприемных воронок внутреннего водостока</t>
  </si>
  <si>
    <t>проверка состояния защитных бетонных плит и ограждений, фильтрующей способности дренирующего слоя, мест опирания железобетонных коробов и других элементов на эксплуатируемых крышах;</t>
  </si>
  <si>
    <t>проверка и при необходимости очистка кровли и водоотводящих устройств от мусора, грязи и наледи, препятствующих стоку дождевых и талых вод;</t>
  </si>
  <si>
    <t>проверка и при необходимости очистка кровли от скопления снега и наледи;</t>
  </si>
  <si>
    <t>выявление деформации и повреждений в несущих конструкциях, надежности крепления ограждений, выбоин и сколов в ступенях</t>
  </si>
  <si>
    <t>выявление наличия и параметров трещин в сопряжениях маршевых плит с несущими конструкциями, оголения и коррозии арматуры, нарушения связей в отдельных проступях в домах с железобетонными лестницами;</t>
  </si>
  <si>
    <t>при выявлении повреждений и нарушений - разработка плана восстановительных работ</t>
  </si>
  <si>
    <t>7.3.</t>
  </si>
  <si>
    <t>7.4.</t>
  </si>
  <si>
    <t>выявление нарушений отделки фасадов и их отдельных элементов, ослабления связи отделочных слоев со стенами</t>
  </si>
  <si>
    <t>контроль состояния и восстановление плотности притворов входных дверей, самозакрывающихся устройств (доводчики, пружины),</t>
  </si>
  <si>
    <t>по мере выявления нарушений, отклонений</t>
  </si>
  <si>
    <t>Работы, выполняемые в целях надлежащего содержания перегородок в многоквартирных домах</t>
  </si>
  <si>
    <t>8.3.</t>
  </si>
  <si>
    <t>выявление зыбкости, выпучивания, наличия трещин в теле перегородок и в местах сопряжения между собой и с капитальными стенами, перекрытиями, отопительными панелями, дверными коробками, в местах установки санитарно-технических приборов и прохождения различных трубопроводов</t>
  </si>
  <si>
    <t>проверка звукоизоляции и огнезащиты</t>
  </si>
  <si>
    <t>при выявлении повреждений и нарушений - разработка плана восстановительных работ (при необходимости), проведение восстановительных работ</t>
  </si>
  <si>
    <t>Работы, выполняемые в целях надлежащего содержания внутренней отделки многоквартирных домов, - проверка состояния внутренней отделки. При наличии угрозы обрушения отделочных слоев или нарушения защитных свойств отделки по отношению к несущим конструкциям и инженерному оборудованию - устранение выявленных нарушений</t>
  </si>
  <si>
    <t>по мере выявления</t>
  </si>
  <si>
    <t>Работы, выполняемые в целях надлежащего содержания систем вентиляции и дымоудаления многоквартирных домов:</t>
  </si>
  <si>
    <t>техническое обслуживание и сезонное управление оборудованием систем вентиляции и дымоудаления, определение работоспособности оборудования и элементов систем;</t>
  </si>
  <si>
    <t>устранение неплотностей в вентиляционных каналах и шахтах, устранение засоров в каналах, устранение неисправностей шиберов и дроссель-клапанов в вытяжных шахтах, зонтов над шахтами и дефлекторов, замена дефективных вытяжных решеток и их креплений;</t>
  </si>
  <si>
    <t>1 раз в месяц</t>
  </si>
  <si>
    <t>12.3.</t>
  </si>
  <si>
    <t>12.4.</t>
  </si>
  <si>
    <t>12.5.</t>
  </si>
  <si>
    <t>12.6.</t>
  </si>
  <si>
    <t>12.8.</t>
  </si>
  <si>
    <t>постоянный контроль параметров теплоносителя и воды (давления, температуры, расхода) и незамедлительное принятие мер к восстановлению требуемых параметров отопления и водоснабжения и герметичности оборудования</t>
  </si>
  <si>
    <t>гидравлические и тепловые испытания оборудования индивидуальных тепловых пунктов и водоподкачек</t>
  </si>
  <si>
    <t>работы по очистке теплообменного оборудования для удаления накипно-коррозионных отложений</t>
  </si>
  <si>
    <t>проверка работоспособности и обслуживание устройства водоподготовки для системы горячего водоснабжения. При выявлении повреждений и нарушений - разработка плана восстановительных работ (при необходимости), проведение восстановительных работ</t>
  </si>
  <si>
    <t>Проведение пробных пусконаладочных работ (пробные топки)</t>
  </si>
  <si>
    <t>Ремонт, замена, проверка общедомовых приборов учета ресурсов</t>
  </si>
  <si>
    <t>Постоянно</t>
  </si>
  <si>
    <t>1 раз в 4 года</t>
  </si>
  <si>
    <t>По мере выявления нарушений</t>
  </si>
  <si>
    <t xml:space="preserve">проверка исправности и работоспособности оборудования, выполнение наладочных и ремонтных работ системы теплоснабжения в многоквартирных домах </t>
  </si>
  <si>
    <t>Осмотр системы теплоснабжения после окончания отопительного сезона, формирование и выполнение плана работ по подготовке МКД к новому отопительному сезону</t>
  </si>
  <si>
    <t>Утепление труб, приборов, расширительных баков, востановление разрушенной тепловой изоляции, утепление элементов ИТП</t>
  </si>
  <si>
    <t>Учет нарушений в работе системы теплоснабжения, несчастных случаев связанных с содержанием и эксплуатацией системы теплоснабжения, и принятие мер по устранению причин их возникновения</t>
  </si>
  <si>
    <t>Ремонт (замена) отдельных участков трубопроводов, стояков, лежаков, секций отопительных приборов, запорной и регулировочной арматуры</t>
  </si>
  <si>
    <t>В соответствии с Приказом Миэнерго России от 12.03.2013 №103</t>
  </si>
  <si>
    <t>Контроль состояния и изамена вышедшей из строя общедомовой проводки</t>
  </si>
  <si>
    <t>Техническое обслуживание и ремонт (замена) осветительных приборов</t>
  </si>
  <si>
    <t>18.4.</t>
  </si>
  <si>
    <t>По мере выявления нарушений, отклонений</t>
  </si>
  <si>
    <t>1.3.</t>
  </si>
  <si>
    <t>1.4.</t>
  </si>
  <si>
    <t>Очистка от мусора урн, установленных возле подъездов, и их промывка, уборка контейнерных площадок, расположенных на придомовой территории общего имущества многоквартирного дома</t>
  </si>
  <si>
    <t>Уборка крыльца и площадки перед входом в подъезд</t>
  </si>
  <si>
    <t>18.</t>
  </si>
  <si>
    <t>15.5.</t>
  </si>
  <si>
    <t>17.5.</t>
  </si>
  <si>
    <t> III. Работы и услуги по содержанию иного общего имущества в многоквартирном доме</t>
  </si>
  <si>
    <t xml:space="preserve"> работ и услуг по содержанию общего </t>
  </si>
  <si>
    <t>при выявлении нарушений, приводящих к протечкам, - незамедлительное их устранение, постановка заплат на покрытии из кровельной стали</t>
  </si>
  <si>
    <t>24 раза</t>
  </si>
  <si>
    <t>Очистка от мусора урн, установленных возле подъездов</t>
  </si>
  <si>
    <t>Работы по содержанию земельного участка, на котором расположен многоквартирный дом, с элементами озеленения и благоустройства,  иными объектами, предназначенными для обслуживания и эксплуатации дома (далее - придомовая территория) в теплый период года.</t>
  </si>
  <si>
    <t>Установка групповых почтовых ящиков на 6 отделений</t>
  </si>
  <si>
    <t>4 ящика 1 раз в год</t>
  </si>
  <si>
    <t xml:space="preserve">48 раз в год </t>
  </si>
  <si>
    <t>24 раза в год</t>
  </si>
  <si>
    <t>Очистка придомовой территории от наледи и льда, посыпка</t>
  </si>
  <si>
    <t xml:space="preserve">г. Чаплыгин, ул. Советская, 2г
</t>
  </si>
  <si>
    <t xml:space="preserve">г. Чаплыгин, ул. С. Тян-Шанского, 48а
</t>
  </si>
  <si>
    <t>Проверка состояния отмостки здания, восстановление, ремонт отмостки</t>
  </si>
  <si>
    <t>1 в год</t>
  </si>
  <si>
    <t>при выявлении нарушений, приводящих к протечкам, - незамедлительное их устранение, постановка заплат на покрытии из мягкой кровли</t>
  </si>
  <si>
    <t>11 ящиков 1 раз в год</t>
  </si>
  <si>
    <t>Проверка целостности оконных и дверных заполнений, плотности притворов, механической прочности и работоспособности фурнитуры элементов оконных и дверных заполнений в помещениях, относящихся к общему имуществу в многоквартирном доме (выполнение работ)</t>
  </si>
  <si>
    <t>г. Чаплыгин, ул. Московская, д.20</t>
  </si>
  <si>
    <t>г. Чаплыгин, ул. Советская,2в</t>
  </si>
  <si>
    <t>г. Чаплыгин, ул. Московская, д.32</t>
  </si>
  <si>
    <t>г. Чаплыгин, ул. Московская, д.30</t>
  </si>
  <si>
    <t>г. Чаплыгин, ул. Московская, д.22</t>
  </si>
  <si>
    <t>г. Чаплыгин, ул. Московская, д.34</t>
  </si>
  <si>
    <t>г. Чаплыгин, ул. Московская, д.36</t>
  </si>
  <si>
    <t>г. Чаплыгин, ул. Московская, д.28</t>
  </si>
  <si>
    <t>г. Чаплыгин, ул. Советская,2а</t>
  </si>
  <si>
    <t>г. Чаплыгин, ул. Советская,2б</t>
  </si>
  <si>
    <t>г. Чаплыгин, пер. Московский,2</t>
  </si>
  <si>
    <t>г. Чаплыгин, ул. Свободы,д.1</t>
  </si>
  <si>
    <t>г. Чаплыгин, ул. Советская,д.8а</t>
  </si>
  <si>
    <t>г. Чаплыгин, ул. Советская,д.10</t>
  </si>
  <si>
    <t>г. Чаплыгин,ул. Советская,д.11</t>
  </si>
  <si>
    <t>г. Чаплыгин, ул. С.Тян-Шанского,48б</t>
  </si>
  <si>
    <t>г. Чаплыгин, ул.Советская,д.1Г</t>
  </si>
  <si>
    <t>Заделка и герметизация швов и стыков в стенах домов и местах примыкания балконных плит к стенам</t>
  </si>
  <si>
    <t>при выявлении нарушений, приводящих к протечкам, - незамедлительное их устранение, постановка заплат на покрытии из  кровельной стали</t>
  </si>
  <si>
    <t>Работы по содержанию земельного участка, на котором расположен многоквартирный дом, с элементами озеленения и благоустройства, придомовой территории и иными объектами, предназначенными для обслуживания и эксплуатации дома (далее - придомовая территория) в холодный период года.</t>
  </si>
  <si>
    <t>Работы, выполняемые в целях надлежащего содержания индивидуальных тепловых пунктов,техническое обслуживание внутридомового газового оборудования в многоквартирных домах:</t>
  </si>
  <si>
    <t>Техническое обслуживание внутридомового газового оборудования</t>
  </si>
  <si>
    <t>Работы, выполняемые в целях надлежащего содержания индивидуальных тепловых пунктов, техническое обслуживание внутридомового газового оборудования в ямногоквартирных домах:</t>
  </si>
  <si>
    <t>Заделка и герметизация швов и стыков в стенах домов</t>
  </si>
  <si>
    <t>Работы, выполняемые в целях надлежащего содержания перекрытий и покрытий в многоквартирных домах:</t>
  </si>
  <si>
    <t>1.5.</t>
  </si>
  <si>
    <t>4.3.</t>
  </si>
  <si>
    <t>5.6.</t>
  </si>
  <si>
    <t>при выявлении нарушений, приводящих к протечкам, - незамедлительное их устранение, постановка заплат на покрытии из стальной кровли</t>
  </si>
  <si>
    <t>Работы, выполняемые в целях надлежащего содержания  внутридомового газового оборудования в многоквартирных домах:</t>
  </si>
  <si>
    <t>7.2.</t>
  </si>
  <si>
    <t>выявление нарушений отделки фасадов и их отдельных элементов</t>
  </si>
  <si>
    <t>Постоянный контроль параметров воды (давления, температуры, расхода) и незамедлительное принятие мер к восстановлению требуемых параметров водоснабжения и герметичности систем. Утепление элементов систем</t>
  </si>
  <si>
    <t>Восстановление работоспособности (ремонт, замена) оборудования , водоразборных приборов (смесителей, кранов и т.п.), относящихся к общему имуществу в многоквартирном доме.</t>
  </si>
  <si>
    <t>сдвигание свежевыпавшего снега и очистка придомовой территории от снега и льда, при наличии колейности свыше 5 см</t>
  </si>
  <si>
    <t>Очистка придомовой территории от наледи и льда</t>
  </si>
  <si>
    <t>Уборка и выкашивание газонов</t>
  </si>
  <si>
    <t>Каждый раз при поступлении заявок населения</t>
  </si>
  <si>
    <t>В соответствии с Приказом Госстроя России от 22.08.2000 года № 191</t>
  </si>
  <si>
    <t>12.1.</t>
  </si>
  <si>
    <t>17.4.</t>
  </si>
  <si>
    <t>18.1.</t>
  </si>
  <si>
    <t>18.3.</t>
  </si>
  <si>
    <t>Общие работы, выполняемые для надлежащего содержания систем ВОДОСНАБЖЕНИЯ (холодного), отопления и водоотведения в многоквартирных домах:</t>
  </si>
  <si>
    <t>Постоянный контроль параметров воды (давления, температуры, расхода) и незамедлительное принятие мер к восстановлению требуемых параметров  водоснабжения и герметичности систем. Утепление элементов систем</t>
  </si>
  <si>
    <t>Работы, выполняемые в целях надлежащего содержания систем ТЕПЛОСНАБЖЕНИЯ (отопление) в многоквартирных домах:</t>
  </si>
  <si>
    <t>Работы, выполняемые в целях надлежащего содержания  перекрытий и покрытий в многоквартирных домах:</t>
  </si>
  <si>
    <t>9.2.</t>
  </si>
  <si>
    <t>11.3.</t>
  </si>
  <si>
    <t>12.7.</t>
  </si>
  <si>
    <t xml:space="preserve">Работы, выполняемые в целях надлежащего содержания внутренней отделки многоквартирных домов, проверка состояния внутренней отделки </t>
  </si>
  <si>
    <t>Работы по содержанию земельного участка, на котором расположен многоквартирный дом, с элементами озеленения и благоустройства,  иными объектами, предназначенными для обслуживания и эксплуатации дома (далее - придомовая территория) в теплый период года. (Прилегающая  к дому территория, 5 метров от границы земельного участка)</t>
  </si>
  <si>
    <t>Работы по содержанию земельного участка, на котором расположен многоквартирный дом, с элементами озеленения и благоустройства,  иными объектами, предназначенными для обслуживания и эксплуатации дома (далее - придомовая территория) в теплый период года. (Прилегающая к дому территория, 5 метров от границы  земельного участка)</t>
  </si>
  <si>
    <t>при выявлении нарушений, приводящих к протечкам, - незамедлительное их устранение, постановка заплат на покрытии из оцинкованной стали</t>
  </si>
  <si>
    <t>при выявлении нарушений, приводящих к протечкам, - незамедлительное их устранение, постановка заплат на покрытии из из металлочерепицы</t>
  </si>
  <si>
    <t>сдвигание свежевыпавшего снега и очистка придомовой территории от снега и льда при наличии колейности свыше 5 см.</t>
  </si>
  <si>
    <t>Работы по содержанию земельного участка, на котором расположен многоквартирный дом, с элементами озеленения и благоустройства, придомовой территории и МАФ, иными объектами, предназначенными для обслуживания и эксплуатации дома (далее - придомовая территория) в холодный период года (Прилегающая к дому территория , 5 метров от границы земельного участка).</t>
  </si>
  <si>
    <t>Работы по содержанию земельного участка, на котором расположен многоквартирный дом, с элементами озеленения и благоустройства,  иными объектами, предназначенными для обслуживания и эксплуатации дома (далее - придомовая территория) в теплый период года (Прилегающая к дому территория , 5 метров от границы земельного участка).</t>
  </si>
  <si>
    <t>Работы по содержанию земельного участка, на котором расположен многоквартирный дом, с элементами озеленения и благоустройства, придомовой территории и МАФ, иными объектами, предназначенными для обслуживания и эксплуатации дома (далее - придомовая территория) в холодный период года(Прилегающая к дому территория , 5 метров от границы земельного участка).</t>
  </si>
  <si>
    <t>Работы по содержанию земельного участка, на котором расположен многоквартирный дом, с элементами озеленения и благоустройства,  иными объектами, предназначенными для обслуживания и эксплуатации дома (далее - придомовая территория) в теплый период года.(Прилегающая к дому территория , 5 метров от границы земельного участка).</t>
  </si>
  <si>
    <t>Работы по содержанию земельного участка, на котором расположен многоквартирный дом, с элементами озеленения и благоустройства, придомовой территории и МАФ, иными объектами, предназначенными для обслуживания и эксплуатации дома (далее - придомовая территория) в холодный период года.(Прилегающая к дому территория , 5 метров от границы земельного участка).</t>
  </si>
  <si>
    <t>Работы по содержанию земельного участка, на котором расположен многоквартирный дом, с элементами озеленения и благоустройства, придомовой территории и МАФ, иными объектами, предназначенными для обслуживания и эксплуатации дома (далее - придомовая территория) в холодный период года..(Прилегающая к дому территория , 5 метров от границы земельного участка).</t>
  </si>
  <si>
    <t>Работы, выполняемые в целях надлежащего содержания внутренней отделки многоквартирных домов, проверка состояния внутренней отделки .</t>
  </si>
  <si>
    <t>16.2.</t>
  </si>
  <si>
    <t>16.</t>
  </si>
  <si>
    <t>16.1.</t>
  </si>
  <si>
    <t>16.3.</t>
  </si>
  <si>
    <t>16.4.</t>
  </si>
  <si>
    <t>20.</t>
  </si>
  <si>
    <t>20.1.</t>
  </si>
  <si>
    <t>Работы по содержанию земельного участка, на котором расположен многоквартирный дом, с элементами озеленения и благоустройства, придомовой территории и МАФ, иными объектами, предназначенными для обслуживания и эксплуатации дома (далее - придомовая территория) в холодный период года. (Прилегающая к дому территория, 5 метров от границы земельного участка).</t>
  </si>
  <si>
    <t>Работы по содержанию земельного участка, на котором расположен многоквартирный дом, с элементами озеленения и благоустройства,  иными объектами, предназначенными для обслуживания и эксплуатации дома (далее - придомовая территория) в теплый период года.(Прилегающая к дому территория, 5 метров от границы земельного участка).</t>
  </si>
  <si>
    <t>Работы, выполняемые в целях надлежащего содержания внутренней отделки многоквартирных домов, проверка состояния внутренней отделки.</t>
  </si>
  <si>
    <t>Работы по содержанию земельного участка, на котором расположен многоквартирный дом, с элементами озеленения и благоустройства, придомовой территории и МАФ, иными объектами, предназначенными для обслуживания и эксплуатации дома (далее - придомовая территория) в холодный период года.(Прилегающая к дому территория, 5 метров от границы земельного участка)</t>
  </si>
  <si>
    <t>Работы по содержанию земельного участка, на котором расположен многоквартирный дом, с элементами озеленения и благоустройства,  иными объектами, предназначенными для обслуживания и эксплуатации дома (далее - придомовая территория) в теплый период года.( Прилегающая к дому территория, 5 метров от границы земельного участка).</t>
  </si>
  <si>
    <t>Работы по содержанию земельного участка, на котором расположен многоквартирный дом, с элементами озеленения и благоустройства,  иными объектами, предназначенными для обслуживания и эксплуатации дома (далее - придомовая территория) в теплый период года..(Прилегающая к дому территория, 5 метров от границы земельного участка)</t>
  </si>
  <si>
    <t>Работы по содержанию земельного участка, на котором расположен многоквартирный дом, с элементами озеленения и благоустройства, придомовой территории и МАФ, иными объектами, предназначенными для обслуживания и эксплуатации дома (далее - придомовая территория) в холодный период года. (Прилегающая к дому территория, 5 метров от границы земельного участка)</t>
  </si>
  <si>
    <t>Работы по содержанию земельного участка, на котором расположен многоквартирный дом, с элементами озеленения и благоустройства,  иными объектами, предназначенными для обслуживания и эксплуатации дома (далее - придомовая территория) в теплый период года.(Прилегающая к дому территория, 5 метров от границы земельного участка)</t>
  </si>
  <si>
    <t>Работы по содержанию земельного участка, на котором расположен многоквартирный дом, с элементами озеленения и благоустройства, придомовой территории и МАФ, иными объектами, предназначенными для обслуживания и эксплуатации дома (далее - придомовая территория) в холодный период года.(Прилегающая к дому территория, 5 метров от границы земельного участка).</t>
  </si>
  <si>
    <t>1.4..</t>
  </si>
  <si>
    <t>при выявлении нарушений, приводящих к протечкам, - незамедлительное их устранение, смена поврежденнных листов асбоцементных кровель</t>
  </si>
  <si>
    <t>Работы по содержанию земельного участка, на котором расположен многоквартирный дом, с элементами озеленения и благоустройства,  иными объектами, предназначенными для обслуживания и эксплуатации дома (далее - придомовая территория) в теплый период года. (Прилегающая к дому территория, 5 метров от границы земельного участка).</t>
  </si>
  <si>
    <t>Работы по содержанию земельного участка, на котором расположен многоквартирный дом, с элементами озеленения и благоустройства, придомовой территории и МАФ, иными объектами, предназначенными для обслуживания и эксплуатации дома (далее - придомовая территория) в холодный период года.( Прилегающая к дому территория, 5 метров от границы земельного участка).</t>
  </si>
  <si>
    <t>3.4.</t>
  </si>
  <si>
    <t>Очистка от мусора урн, установленных возле подъездов.</t>
  </si>
  <si>
    <t>24 раза раза в год</t>
  </si>
  <si>
    <t>Уборка крыльца и площадки перед входом в подъезд.</t>
  </si>
  <si>
    <t>Сухая и влажная уборка тамбуров, холлов, коридоров, галерей,  лестничных площадок и маршей, пандусов.</t>
  </si>
  <si>
    <t>Сухая и влажная уборка тамбуров, холлов, коридоров, галерей, лестничных площадок и маршей, пандусов.</t>
  </si>
  <si>
    <t>Сухая и влажная уборка тамбуров, холлов, коридоров, галерей,лестничных площадок и маршей, пандусов.</t>
  </si>
  <si>
    <t>Контроль состояния и восстановление исправности элементов внутренней канализации</t>
  </si>
  <si>
    <t>Контроль состояния и восстановление исправности элементов внутренней канализации.</t>
  </si>
  <si>
    <t>Контроль состояния и восстановление исправности элементов внутренней канализации, канализационных вытяжек.</t>
  </si>
  <si>
    <t>5..6.</t>
  </si>
  <si>
    <t>Проверка состояния отмостки здания, восстановление, ремонт</t>
  </si>
  <si>
    <t>Проверка сотояния отмостки здания, восстановление, ремонт отмостки</t>
  </si>
  <si>
    <t>Проверка сотояния отмостки здания, восстановление, ремонт отмостки.</t>
  </si>
  <si>
    <t>Проверка состояния отмостки здания, восттановление, ремонт отмостки</t>
  </si>
  <si>
    <t>г. Чаплыгин, пер. Московский,4</t>
  </si>
  <si>
    <t>контроль состояния и восстановление или замена отдельных элементов крылец и зонтов над входами в здание, в подвалы;</t>
  </si>
  <si>
    <t xml:space="preserve">                                                                       Приложение  № 2
                                                    к распоряжению администрации
                                       Чаплыгинского муниципального района
                                        от                            г.    №                        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</si>
</sst>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  <font>
      <vertAlign val="subscript"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b/>
      <u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12" fillId="0" borderId="0" xfId="0" applyFont="1"/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13" fillId="0" borderId="0" xfId="0" applyFont="1" applyFill="1"/>
    <xf numFmtId="2" fontId="7" fillId="0" borderId="1" xfId="0" applyNumberFormat="1" applyFont="1" applyFill="1" applyBorder="1" applyAlignment="1">
      <alignment horizontal="right" vertical="center" wrapText="1"/>
    </xf>
    <xf numFmtId="49" fontId="6" fillId="0" borderId="1" xfId="0" applyNumberFormat="1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vertical="center" wrapText="1"/>
    </xf>
    <xf numFmtId="16" fontId="6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16" fontId="6" fillId="0" borderId="1" xfId="0" applyNumberFormat="1" applyFont="1" applyFill="1" applyBorder="1" applyAlignment="1">
      <alignment vertical="center" wrapText="1"/>
    </xf>
    <xf numFmtId="14" fontId="6" fillId="0" borderId="1" xfId="0" applyNumberFormat="1" applyFont="1" applyFill="1" applyBorder="1" applyAlignment="1">
      <alignment vertical="center"/>
    </xf>
    <xf numFmtId="0" fontId="0" fillId="0" borderId="1" xfId="0" applyBorder="1"/>
    <xf numFmtId="2" fontId="7" fillId="0" borderId="2" xfId="0" applyNumberFormat="1" applyFont="1" applyFill="1" applyBorder="1" applyAlignment="1">
      <alignment horizontal="right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5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11" fillId="0" borderId="0" xfId="0" applyFont="1" applyAlignment="1">
      <alignment horizontal="right" vertical="center"/>
    </xf>
    <xf numFmtId="49" fontId="0" fillId="0" borderId="5" xfId="0" applyNumberFormat="1" applyBorder="1" applyAlignment="1">
      <alignment horizontal="right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Alignment="1"/>
    <xf numFmtId="0" fontId="8" fillId="0" borderId="2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7"/>
  <sheetViews>
    <sheetView tabSelected="1" view="pageBreakPreview" zoomScale="70" zoomScaleNormal="90" zoomScaleSheetLayoutView="70" workbookViewId="0">
      <selection activeCell="A9" sqref="A9:D9"/>
    </sheetView>
  </sheetViews>
  <sheetFormatPr defaultRowHeight="15"/>
  <cols>
    <col min="1" max="1" width="15.85546875" customWidth="1"/>
    <col min="2" max="2" width="55.85546875" customWidth="1"/>
    <col min="3" max="3" width="20.85546875" customWidth="1"/>
    <col min="4" max="4" width="27.28515625" customWidth="1"/>
    <col min="5" max="5" width="19.42578125" style="24" customWidth="1"/>
  </cols>
  <sheetData>
    <row r="1" spans="1:5" ht="15.75">
      <c r="A1" s="1"/>
    </row>
    <row r="2" spans="1:5" ht="15.75">
      <c r="A2" s="1"/>
      <c r="C2" s="30" t="s">
        <v>300</v>
      </c>
      <c r="D2" s="31"/>
      <c r="E2" s="32"/>
    </row>
    <row r="3" spans="1:5" ht="15.75">
      <c r="A3" s="1"/>
      <c r="C3" s="31"/>
      <c r="D3" s="31"/>
      <c r="E3" s="32"/>
    </row>
    <row r="4" spans="1:5" ht="15.75">
      <c r="A4" s="1"/>
      <c r="C4" s="31"/>
      <c r="D4" s="31"/>
      <c r="E4" s="32"/>
    </row>
    <row r="5" spans="1:5" ht="40.5" customHeight="1">
      <c r="A5" s="1"/>
      <c r="C5" s="31"/>
      <c r="D5" s="31"/>
      <c r="E5" s="32"/>
    </row>
    <row r="6" spans="1:5" ht="15.75">
      <c r="A6" s="40" t="s">
        <v>0</v>
      </c>
      <c r="B6" s="40"/>
      <c r="C6" s="40"/>
      <c r="D6" s="40"/>
    </row>
    <row r="7" spans="1:5" ht="15.75">
      <c r="A7" s="40" t="s">
        <v>183</v>
      </c>
      <c r="B7" s="40"/>
      <c r="C7" s="40"/>
      <c r="D7" s="40"/>
    </row>
    <row r="8" spans="1:5" ht="15.75">
      <c r="A8" s="40" t="s">
        <v>1</v>
      </c>
      <c r="B8" s="40"/>
      <c r="C8" s="40"/>
      <c r="D8" s="40"/>
    </row>
    <row r="9" spans="1:5" ht="56.25" customHeight="1">
      <c r="A9" s="41" t="s">
        <v>193</v>
      </c>
      <c r="B9" s="42"/>
      <c r="C9" s="42"/>
      <c r="D9" s="42"/>
    </row>
    <row r="10" spans="1:5" ht="18.75">
      <c r="A10" s="2"/>
    </row>
    <row r="11" spans="1:5" ht="38.25">
      <c r="A11" s="5" t="s">
        <v>2</v>
      </c>
      <c r="B11" s="5" t="s">
        <v>3</v>
      </c>
      <c r="C11" s="5" t="s">
        <v>4</v>
      </c>
      <c r="D11" s="5" t="s">
        <v>5</v>
      </c>
      <c r="E11" s="25" t="s">
        <v>6</v>
      </c>
    </row>
    <row r="12" spans="1:5" ht="25.5" customHeight="1">
      <c r="A12" s="39" t="s">
        <v>7</v>
      </c>
      <c r="B12" s="39"/>
      <c r="C12" s="39"/>
      <c r="D12" s="39"/>
      <c r="E12" s="26"/>
    </row>
    <row r="13" spans="1:5" ht="25.5">
      <c r="A13" s="8" t="s">
        <v>8</v>
      </c>
      <c r="B13" s="9" t="s">
        <v>9</v>
      </c>
      <c r="C13" s="9"/>
      <c r="D13" s="11">
        <f>E13*5883.6*12</f>
        <v>7060.32</v>
      </c>
      <c r="E13" s="26">
        <f>SUM(E14:E18)</f>
        <v>9.9999999999999992E-2</v>
      </c>
    </row>
    <row r="14" spans="1:5" ht="38.25">
      <c r="A14" s="7" t="s">
        <v>10</v>
      </c>
      <c r="B14" s="8" t="s">
        <v>108</v>
      </c>
      <c r="C14" s="8" t="s">
        <v>33</v>
      </c>
      <c r="D14" s="11">
        <f t="shared" ref="D14:D77" si="0">E14*5883.6*12</f>
        <v>1412.0640000000001</v>
      </c>
      <c r="E14" s="26">
        <v>0.02</v>
      </c>
    </row>
    <row r="15" spans="1:5" ht="38.25">
      <c r="A15" s="7" t="s">
        <v>12</v>
      </c>
      <c r="B15" s="8" t="s">
        <v>109</v>
      </c>
      <c r="C15" s="8" t="s">
        <v>33</v>
      </c>
      <c r="D15" s="11">
        <f t="shared" si="0"/>
        <v>1412.0640000000001</v>
      </c>
      <c r="E15" s="26">
        <v>0.02</v>
      </c>
    </row>
    <row r="16" spans="1:5" ht="51">
      <c r="A16" s="7" t="s">
        <v>175</v>
      </c>
      <c r="B16" s="8" t="s">
        <v>110</v>
      </c>
      <c r="C16" s="8" t="s">
        <v>111</v>
      </c>
      <c r="D16" s="11">
        <f t="shared" si="0"/>
        <v>1412.0640000000001</v>
      </c>
      <c r="E16" s="26">
        <v>0.02</v>
      </c>
    </row>
    <row r="17" spans="1:5" ht="38.25">
      <c r="A17" s="7" t="s">
        <v>176</v>
      </c>
      <c r="B17" s="8" t="s">
        <v>112</v>
      </c>
      <c r="C17" s="8" t="s">
        <v>113</v>
      </c>
      <c r="D17" s="11">
        <f t="shared" si="0"/>
        <v>2118.096</v>
      </c>
      <c r="E17" s="26">
        <v>0.03</v>
      </c>
    </row>
    <row r="18" spans="1:5" ht="25.5">
      <c r="A18" s="7" t="s">
        <v>225</v>
      </c>
      <c r="B18" s="8" t="s">
        <v>195</v>
      </c>
      <c r="C18" s="8" t="s">
        <v>33</v>
      </c>
      <c r="D18" s="11">
        <f t="shared" si="0"/>
        <v>706.03200000000004</v>
      </c>
      <c r="E18" s="26">
        <v>0.01</v>
      </c>
    </row>
    <row r="19" spans="1:5">
      <c r="A19" s="8" t="s">
        <v>13</v>
      </c>
      <c r="B19" s="9" t="s">
        <v>14</v>
      </c>
      <c r="C19" s="9"/>
      <c r="D19" s="11">
        <f t="shared" si="0"/>
        <v>4236.192</v>
      </c>
      <c r="E19" s="26">
        <f>SUM(E20:E22)</f>
        <v>0.06</v>
      </c>
    </row>
    <row r="20" spans="1:5" ht="38.25">
      <c r="A20" s="7" t="s">
        <v>15</v>
      </c>
      <c r="B20" s="8" t="s">
        <v>114</v>
      </c>
      <c r="C20" s="8" t="s">
        <v>33</v>
      </c>
      <c r="D20" s="11">
        <f t="shared" si="0"/>
        <v>1412.0640000000001</v>
      </c>
      <c r="E20" s="26">
        <v>0.02</v>
      </c>
    </row>
    <row r="21" spans="1:5" ht="63.75">
      <c r="A21" s="7" t="s">
        <v>116</v>
      </c>
      <c r="B21" s="8" t="s">
        <v>115</v>
      </c>
      <c r="C21" s="8" t="s">
        <v>33</v>
      </c>
      <c r="D21" s="11">
        <f t="shared" si="0"/>
        <v>1412.0640000000001</v>
      </c>
      <c r="E21" s="26">
        <v>0.02</v>
      </c>
    </row>
    <row r="22" spans="1:5" ht="38.25">
      <c r="A22" s="7" t="s">
        <v>16</v>
      </c>
      <c r="B22" s="8" t="s">
        <v>17</v>
      </c>
      <c r="C22" s="8" t="s">
        <v>33</v>
      </c>
      <c r="D22" s="11">
        <f t="shared" si="0"/>
        <v>1412.0640000000001</v>
      </c>
      <c r="E22" s="26">
        <v>0.02</v>
      </c>
    </row>
    <row r="23" spans="1:5" ht="25.5">
      <c r="A23" s="8" t="s">
        <v>18</v>
      </c>
      <c r="B23" s="9" t="s">
        <v>19</v>
      </c>
      <c r="C23" s="9"/>
      <c r="D23" s="11">
        <f t="shared" si="0"/>
        <v>2118.096</v>
      </c>
      <c r="E23" s="26">
        <f>SUM(E24:E26)</f>
        <v>0.03</v>
      </c>
    </row>
    <row r="24" spans="1:5" ht="76.5">
      <c r="A24" s="7" t="s">
        <v>20</v>
      </c>
      <c r="B24" s="8" t="s">
        <v>118</v>
      </c>
      <c r="C24" s="8" t="s">
        <v>33</v>
      </c>
      <c r="D24" s="11">
        <f t="shared" si="0"/>
        <v>706.03200000000004</v>
      </c>
      <c r="E24" s="26">
        <v>0.01</v>
      </c>
    </row>
    <row r="25" spans="1:5" ht="46.5" customHeight="1">
      <c r="A25" s="7" t="s">
        <v>21</v>
      </c>
      <c r="B25" s="8" t="s">
        <v>119</v>
      </c>
      <c r="C25" s="8" t="s">
        <v>33</v>
      </c>
      <c r="D25" s="11">
        <f t="shared" si="0"/>
        <v>706.03200000000004</v>
      </c>
      <c r="E25" s="26">
        <v>0.01</v>
      </c>
    </row>
    <row r="26" spans="1:5" ht="46.5" customHeight="1">
      <c r="A26" s="7" t="s">
        <v>117</v>
      </c>
      <c r="B26" s="8" t="s">
        <v>120</v>
      </c>
      <c r="C26" s="8" t="s">
        <v>113</v>
      </c>
      <c r="D26" s="11">
        <f t="shared" si="0"/>
        <v>706.03200000000004</v>
      </c>
      <c r="E26" s="26">
        <v>0.01</v>
      </c>
    </row>
    <row r="27" spans="1:5" ht="25.5">
      <c r="A27" s="8" t="s">
        <v>22</v>
      </c>
      <c r="B27" s="9" t="s">
        <v>246</v>
      </c>
      <c r="C27" s="9"/>
      <c r="D27" s="11">
        <f t="shared" si="0"/>
        <v>2118.096</v>
      </c>
      <c r="E27" s="26">
        <f>SUM(E28:E30)</f>
        <v>0.03</v>
      </c>
    </row>
    <row r="28" spans="1:5" ht="38.25">
      <c r="A28" s="7" t="s">
        <v>23</v>
      </c>
      <c r="B28" s="8" t="s">
        <v>123</v>
      </c>
      <c r="C28" s="8" t="s">
        <v>33</v>
      </c>
      <c r="D28" s="11">
        <f t="shared" si="0"/>
        <v>706.03200000000004</v>
      </c>
      <c r="E28" s="26">
        <v>0.01</v>
      </c>
    </row>
    <row r="29" spans="1:5" ht="63.75">
      <c r="A29" s="7" t="s">
        <v>24</v>
      </c>
      <c r="B29" s="8" t="s">
        <v>122</v>
      </c>
      <c r="C29" s="8" t="s">
        <v>33</v>
      </c>
      <c r="D29" s="11">
        <f t="shared" si="0"/>
        <v>706.03200000000004</v>
      </c>
      <c r="E29" s="26">
        <v>0.01</v>
      </c>
    </row>
    <row r="30" spans="1:5" ht="38.25">
      <c r="A30" s="7" t="s">
        <v>226</v>
      </c>
      <c r="B30" s="8" t="s">
        <v>28</v>
      </c>
      <c r="C30" s="8" t="s">
        <v>113</v>
      </c>
      <c r="D30" s="11">
        <f t="shared" si="0"/>
        <v>706.03200000000004</v>
      </c>
      <c r="E30" s="26">
        <v>0.01</v>
      </c>
    </row>
    <row r="31" spans="1:5" ht="25.5">
      <c r="A31" s="8" t="s">
        <v>25</v>
      </c>
      <c r="B31" s="9" t="s">
        <v>30</v>
      </c>
      <c r="C31" s="9"/>
      <c r="D31" s="11">
        <f t="shared" si="0"/>
        <v>361488.38400000002</v>
      </c>
      <c r="E31" s="27">
        <f>SUM(E32:E37)</f>
        <v>5.12</v>
      </c>
    </row>
    <row r="32" spans="1:5" ht="26.25" customHeight="1">
      <c r="A32" s="12" t="s">
        <v>26</v>
      </c>
      <c r="B32" s="13" t="s">
        <v>127</v>
      </c>
      <c r="C32" s="8" t="s">
        <v>11</v>
      </c>
      <c r="D32" s="11">
        <f t="shared" si="0"/>
        <v>3530.16</v>
      </c>
      <c r="E32" s="27">
        <v>0.05</v>
      </c>
    </row>
    <row r="33" spans="1:5" ht="89.25" customHeight="1">
      <c r="A33" s="7" t="s">
        <v>27</v>
      </c>
      <c r="B33" s="8" t="s">
        <v>128</v>
      </c>
      <c r="C33" s="8" t="s">
        <v>11</v>
      </c>
      <c r="D33" s="11">
        <f t="shared" si="0"/>
        <v>2824.1280000000002</v>
      </c>
      <c r="E33" s="26">
        <v>0.04</v>
      </c>
    </row>
    <row r="34" spans="1:5" ht="54" customHeight="1">
      <c r="A34" s="7" t="s">
        <v>124</v>
      </c>
      <c r="B34" s="8" t="s">
        <v>129</v>
      </c>
      <c r="C34" s="8" t="s">
        <v>111</v>
      </c>
      <c r="D34" s="11">
        <f t="shared" si="0"/>
        <v>2118.096</v>
      </c>
      <c r="E34" s="26">
        <v>0.03</v>
      </c>
    </row>
    <row r="35" spans="1:5" ht="48" customHeight="1">
      <c r="A35" s="7" t="s">
        <v>125</v>
      </c>
      <c r="B35" s="8" t="s">
        <v>130</v>
      </c>
      <c r="C35" s="8" t="s">
        <v>111</v>
      </c>
      <c r="D35" s="11">
        <f t="shared" si="0"/>
        <v>1412.0640000000001</v>
      </c>
      <c r="E35" s="26">
        <v>0.02</v>
      </c>
    </row>
    <row r="36" spans="1:5" ht="34.5" customHeight="1">
      <c r="A36" s="7" t="s">
        <v>126</v>
      </c>
      <c r="B36" s="8" t="s">
        <v>131</v>
      </c>
      <c r="C36" s="8" t="s">
        <v>97</v>
      </c>
      <c r="D36" s="11">
        <f t="shared" si="0"/>
        <v>4942.2240000000011</v>
      </c>
      <c r="E36" s="26">
        <v>7.0000000000000007E-2</v>
      </c>
    </row>
    <row r="37" spans="1:5" ht="50.25" customHeight="1">
      <c r="A37" s="7" t="s">
        <v>227</v>
      </c>
      <c r="B37" s="8" t="s">
        <v>184</v>
      </c>
      <c r="C37" s="8" t="s">
        <v>113</v>
      </c>
      <c r="D37" s="11">
        <f t="shared" si="0"/>
        <v>346661.71200000006</v>
      </c>
      <c r="E37" s="26">
        <v>4.91</v>
      </c>
    </row>
    <row r="38" spans="1:5" ht="25.5">
      <c r="A38" s="8" t="s">
        <v>29</v>
      </c>
      <c r="B38" s="9" t="s">
        <v>36</v>
      </c>
      <c r="C38" s="9"/>
      <c r="D38" s="11">
        <f t="shared" si="0"/>
        <v>2118.096</v>
      </c>
      <c r="E38" s="26">
        <f>SUM(E39:E41)</f>
        <v>0.03</v>
      </c>
    </row>
    <row r="39" spans="1:5" ht="25.5">
      <c r="A39" s="7" t="s">
        <v>31</v>
      </c>
      <c r="B39" s="8" t="s">
        <v>132</v>
      </c>
      <c r="C39" s="8" t="s">
        <v>33</v>
      </c>
      <c r="D39" s="11">
        <f t="shared" si="0"/>
        <v>706.03200000000004</v>
      </c>
      <c r="E39" s="26">
        <v>0.01</v>
      </c>
    </row>
    <row r="40" spans="1:5" ht="51">
      <c r="A40" s="7" t="s">
        <v>32</v>
      </c>
      <c r="B40" s="8" t="s">
        <v>133</v>
      </c>
      <c r="C40" s="8" t="s">
        <v>33</v>
      </c>
      <c r="D40" s="11">
        <f t="shared" si="0"/>
        <v>706.03200000000004</v>
      </c>
      <c r="E40" s="26">
        <v>0.01</v>
      </c>
    </row>
    <row r="41" spans="1:5" ht="25.5">
      <c r="A41" s="7" t="s">
        <v>34</v>
      </c>
      <c r="B41" s="8" t="s">
        <v>134</v>
      </c>
      <c r="C41" s="8" t="s">
        <v>113</v>
      </c>
      <c r="D41" s="11">
        <f t="shared" si="0"/>
        <v>706.03200000000004</v>
      </c>
      <c r="E41" s="26">
        <v>0.01</v>
      </c>
    </row>
    <row r="42" spans="1:5" ht="25.5">
      <c r="A42" s="8" t="s">
        <v>35</v>
      </c>
      <c r="B42" s="9" t="s">
        <v>39</v>
      </c>
      <c r="C42" s="9"/>
      <c r="D42" s="11">
        <f t="shared" si="0"/>
        <v>7766.3520000000008</v>
      </c>
      <c r="E42" s="26">
        <f>SUM(E43:E46)</f>
        <v>0.11</v>
      </c>
    </row>
    <row r="43" spans="1:5" ht="25.5">
      <c r="A43" s="8" t="s">
        <v>37</v>
      </c>
      <c r="B43" s="8" t="s">
        <v>137</v>
      </c>
      <c r="C43" s="8" t="s">
        <v>33</v>
      </c>
      <c r="D43" s="11">
        <f t="shared" si="0"/>
        <v>1412.0640000000001</v>
      </c>
      <c r="E43" s="26">
        <v>0.02</v>
      </c>
    </row>
    <row r="44" spans="1:5" ht="25.5">
      <c r="A44" s="8" t="s">
        <v>230</v>
      </c>
      <c r="B44" s="8" t="s">
        <v>299</v>
      </c>
      <c r="C44" s="8" t="s">
        <v>139</v>
      </c>
      <c r="D44" s="11">
        <f t="shared" si="0"/>
        <v>1412.0640000000001</v>
      </c>
      <c r="E44" s="26">
        <v>0.02</v>
      </c>
    </row>
    <row r="45" spans="1:5" ht="38.25">
      <c r="A45" s="8" t="s">
        <v>135</v>
      </c>
      <c r="B45" s="8" t="s">
        <v>138</v>
      </c>
      <c r="C45" s="8" t="s">
        <v>33</v>
      </c>
      <c r="D45" s="11">
        <f t="shared" si="0"/>
        <v>1412.0640000000001</v>
      </c>
      <c r="E45" s="26">
        <v>0.02</v>
      </c>
    </row>
    <row r="46" spans="1:5" ht="38.25">
      <c r="A46" s="8" t="s">
        <v>136</v>
      </c>
      <c r="B46" s="8" t="s">
        <v>121</v>
      </c>
      <c r="C46" s="8" t="s">
        <v>113</v>
      </c>
      <c r="D46" s="11">
        <f t="shared" si="0"/>
        <v>3530.16</v>
      </c>
      <c r="E46" s="26">
        <v>0.05</v>
      </c>
    </row>
    <row r="47" spans="1:5" ht="25.5">
      <c r="A47" s="8" t="s">
        <v>38</v>
      </c>
      <c r="B47" s="9" t="s">
        <v>140</v>
      </c>
      <c r="C47" s="9"/>
      <c r="D47" s="11">
        <f t="shared" si="0"/>
        <v>2118.096</v>
      </c>
      <c r="E47" s="26">
        <f>SUM(E48:E50)</f>
        <v>0.03</v>
      </c>
    </row>
    <row r="48" spans="1:5" ht="63.75">
      <c r="A48" s="7" t="s">
        <v>40</v>
      </c>
      <c r="B48" s="8" t="s">
        <v>142</v>
      </c>
      <c r="C48" s="8" t="s">
        <v>33</v>
      </c>
      <c r="D48" s="11">
        <f t="shared" si="0"/>
        <v>706.03200000000004</v>
      </c>
      <c r="E48" s="26">
        <v>0.01</v>
      </c>
    </row>
    <row r="49" spans="1:5">
      <c r="A49" s="7" t="s">
        <v>41</v>
      </c>
      <c r="B49" s="8" t="s">
        <v>143</v>
      </c>
      <c r="C49" s="8" t="s">
        <v>33</v>
      </c>
      <c r="D49" s="11">
        <f t="shared" si="0"/>
        <v>706.03200000000004</v>
      </c>
      <c r="E49" s="26">
        <v>0.01</v>
      </c>
    </row>
    <row r="50" spans="1:5" ht="38.25">
      <c r="A50" s="7" t="s">
        <v>141</v>
      </c>
      <c r="B50" s="8" t="s">
        <v>144</v>
      </c>
      <c r="C50" s="8" t="s">
        <v>113</v>
      </c>
      <c r="D50" s="11">
        <f t="shared" si="0"/>
        <v>706.03200000000004</v>
      </c>
      <c r="E50" s="26">
        <v>0.01</v>
      </c>
    </row>
    <row r="51" spans="1:5" ht="92.25" customHeight="1">
      <c r="A51" s="7" t="s">
        <v>42</v>
      </c>
      <c r="B51" s="9" t="s">
        <v>145</v>
      </c>
      <c r="C51" s="8"/>
      <c r="D51" s="11">
        <f t="shared" si="0"/>
        <v>16238.736000000001</v>
      </c>
      <c r="E51" s="26">
        <f>SUM(E52)</f>
        <v>0.23</v>
      </c>
    </row>
    <row r="52" spans="1:5" ht="38.25">
      <c r="A52" s="7" t="s">
        <v>43</v>
      </c>
      <c r="B52" s="8" t="s">
        <v>250</v>
      </c>
      <c r="C52" s="8" t="s">
        <v>33</v>
      </c>
      <c r="D52" s="11">
        <f t="shared" si="0"/>
        <v>16238.736000000001</v>
      </c>
      <c r="E52" s="26">
        <v>0.23</v>
      </c>
    </row>
    <row r="53" spans="1:5" ht="38.25">
      <c r="A53" s="8" t="s">
        <v>44</v>
      </c>
      <c r="B53" s="9" t="s">
        <v>45</v>
      </c>
      <c r="C53" s="9"/>
      <c r="D53" s="11">
        <f t="shared" si="0"/>
        <v>14120.64</v>
      </c>
      <c r="E53" s="26">
        <f>SUM(E54:E55)</f>
        <v>0.2</v>
      </c>
    </row>
    <row r="54" spans="1:5" ht="62.25" customHeight="1">
      <c r="A54" s="7" t="s">
        <v>46</v>
      </c>
      <c r="B54" s="8" t="s">
        <v>47</v>
      </c>
      <c r="C54" s="8" t="s">
        <v>33</v>
      </c>
      <c r="D54" s="11">
        <f t="shared" si="0"/>
        <v>706.03200000000004</v>
      </c>
      <c r="E54" s="26">
        <v>0.01</v>
      </c>
    </row>
    <row r="55" spans="1:5" ht="66" customHeight="1">
      <c r="A55" s="7" t="s">
        <v>48</v>
      </c>
      <c r="B55" s="8" t="s">
        <v>49</v>
      </c>
      <c r="C55" s="8" t="s">
        <v>146</v>
      </c>
      <c r="D55" s="11">
        <f t="shared" si="0"/>
        <v>13414.608</v>
      </c>
      <c r="E55" s="26">
        <v>0.19</v>
      </c>
    </row>
    <row r="56" spans="1:5" ht="67.5" customHeight="1">
      <c r="A56" s="36" t="s">
        <v>50</v>
      </c>
      <c r="B56" s="37"/>
      <c r="C56" s="37"/>
      <c r="D56" s="38"/>
      <c r="E56" s="26"/>
    </row>
    <row r="57" spans="1:5" ht="25.5">
      <c r="A57" s="8" t="s">
        <v>51</v>
      </c>
      <c r="B57" s="9" t="s">
        <v>147</v>
      </c>
      <c r="C57" s="9"/>
      <c r="D57" s="11">
        <f t="shared" si="0"/>
        <v>15532.704000000002</v>
      </c>
      <c r="E57" s="26">
        <f>SUM(E58:E59)</f>
        <v>0.22</v>
      </c>
    </row>
    <row r="58" spans="1:5" ht="38.25">
      <c r="A58" s="7" t="s">
        <v>52</v>
      </c>
      <c r="B58" s="8" t="s">
        <v>148</v>
      </c>
      <c r="C58" s="8" t="s">
        <v>33</v>
      </c>
      <c r="D58" s="11">
        <f t="shared" si="0"/>
        <v>14826.672</v>
      </c>
      <c r="E58" s="26">
        <v>0.21</v>
      </c>
    </row>
    <row r="59" spans="1:5" ht="25.5">
      <c r="A59" s="7" t="s">
        <v>53</v>
      </c>
      <c r="B59" s="8" t="s">
        <v>134</v>
      </c>
      <c r="C59" s="8" t="s">
        <v>113</v>
      </c>
      <c r="D59" s="11">
        <f t="shared" si="0"/>
        <v>706.03200000000004</v>
      </c>
      <c r="E59" s="26">
        <v>0.01</v>
      </c>
    </row>
    <row r="60" spans="1:5" ht="51">
      <c r="A60" s="8" t="s">
        <v>54</v>
      </c>
      <c r="B60" s="9" t="s">
        <v>220</v>
      </c>
      <c r="C60" s="9"/>
      <c r="D60" s="11">
        <f t="shared" si="0"/>
        <v>124261.63200000001</v>
      </c>
      <c r="E60" s="26">
        <f>SUM(E61:E67)</f>
        <v>1.76</v>
      </c>
    </row>
    <row r="61" spans="1:5" ht="51">
      <c r="A61" s="7" t="s">
        <v>239</v>
      </c>
      <c r="B61" s="8" t="s">
        <v>156</v>
      </c>
      <c r="C61" s="8" t="s">
        <v>162</v>
      </c>
      <c r="D61" s="11">
        <f t="shared" si="0"/>
        <v>22593.024000000001</v>
      </c>
      <c r="E61" s="26">
        <v>0.32</v>
      </c>
    </row>
    <row r="62" spans="1:5" ht="25.5">
      <c r="A62" s="7" t="s">
        <v>55</v>
      </c>
      <c r="B62" s="8" t="s">
        <v>157</v>
      </c>
      <c r="C62" s="8" t="s">
        <v>33</v>
      </c>
      <c r="D62" s="11">
        <f t="shared" si="0"/>
        <v>12708.576000000001</v>
      </c>
      <c r="E62" s="26">
        <v>0.18</v>
      </c>
    </row>
    <row r="63" spans="1:5">
      <c r="A63" s="14" t="s">
        <v>151</v>
      </c>
      <c r="B63" s="8" t="s">
        <v>160</v>
      </c>
      <c r="C63" s="8" t="s">
        <v>33</v>
      </c>
      <c r="D63" s="11">
        <f t="shared" si="0"/>
        <v>15532.704000000002</v>
      </c>
      <c r="E63" s="26">
        <v>0.22</v>
      </c>
    </row>
    <row r="64" spans="1:5">
      <c r="A64" s="7" t="s">
        <v>152</v>
      </c>
      <c r="B64" s="8" t="s">
        <v>75</v>
      </c>
      <c r="C64" s="8" t="s">
        <v>33</v>
      </c>
      <c r="D64" s="11">
        <f t="shared" si="0"/>
        <v>14826.672</v>
      </c>
      <c r="E64" s="26">
        <v>0.21</v>
      </c>
    </row>
    <row r="65" spans="1:5">
      <c r="A65" s="7" t="s">
        <v>153</v>
      </c>
      <c r="B65" s="8" t="s">
        <v>161</v>
      </c>
      <c r="C65" s="8" t="s">
        <v>163</v>
      </c>
      <c r="D65" s="11">
        <f t="shared" si="0"/>
        <v>26123.184000000001</v>
      </c>
      <c r="E65" s="26">
        <v>0.37</v>
      </c>
    </row>
    <row r="66" spans="1:5" ht="25.5">
      <c r="A66" s="7" t="s">
        <v>154</v>
      </c>
      <c r="B66" s="8" t="s">
        <v>221</v>
      </c>
      <c r="C66" s="8" t="s">
        <v>97</v>
      </c>
      <c r="D66" s="11">
        <f t="shared" si="0"/>
        <v>9884.4480000000021</v>
      </c>
      <c r="E66" s="26">
        <v>0.14000000000000001</v>
      </c>
    </row>
    <row r="67" spans="1:5" ht="63.75">
      <c r="A67" s="7" t="s">
        <v>249</v>
      </c>
      <c r="B67" s="8" t="s">
        <v>159</v>
      </c>
      <c r="C67" s="8" t="s">
        <v>139</v>
      </c>
      <c r="D67" s="11">
        <f t="shared" si="0"/>
        <v>22593.024000000001</v>
      </c>
      <c r="E67" s="26">
        <v>0.32</v>
      </c>
    </row>
    <row r="68" spans="1:5" ht="38.25">
      <c r="A68" s="8" t="s">
        <v>56</v>
      </c>
      <c r="B68" s="9" t="s">
        <v>57</v>
      </c>
      <c r="C68" s="9"/>
      <c r="D68" s="11">
        <f t="shared" si="0"/>
        <v>271116.28800000006</v>
      </c>
      <c r="E68" s="26">
        <f>SUM(E69:E74)</f>
        <v>3.8400000000000003</v>
      </c>
    </row>
    <row r="69" spans="1:5" ht="76.5">
      <c r="A69" s="7" t="s">
        <v>58</v>
      </c>
      <c r="B69" s="8" t="s">
        <v>59</v>
      </c>
      <c r="C69" s="8" t="s">
        <v>33</v>
      </c>
      <c r="D69" s="11">
        <f t="shared" si="0"/>
        <v>45892.08</v>
      </c>
      <c r="E69" s="26">
        <v>0.65</v>
      </c>
    </row>
    <row r="70" spans="1:5" ht="63.75">
      <c r="A70" s="7" t="s">
        <v>60</v>
      </c>
      <c r="B70" s="8" t="s">
        <v>61</v>
      </c>
      <c r="C70" s="8" t="s">
        <v>162</v>
      </c>
      <c r="D70" s="11">
        <f t="shared" si="0"/>
        <v>48716.207999999999</v>
      </c>
      <c r="E70" s="26">
        <v>0.69</v>
      </c>
    </row>
    <row r="71" spans="1:5" ht="25.5">
      <c r="A71" s="7" t="s">
        <v>62</v>
      </c>
      <c r="B71" s="8" t="s">
        <v>63</v>
      </c>
      <c r="C71" s="8" t="s">
        <v>164</v>
      </c>
      <c r="D71" s="11">
        <f t="shared" si="0"/>
        <v>18356.832000000002</v>
      </c>
      <c r="E71" s="26">
        <v>0.26</v>
      </c>
    </row>
    <row r="72" spans="1:5" ht="51">
      <c r="A72" s="7" t="s">
        <v>64</v>
      </c>
      <c r="B72" s="8" t="s">
        <v>65</v>
      </c>
      <c r="C72" s="8" t="s">
        <v>139</v>
      </c>
      <c r="D72" s="11">
        <f t="shared" si="0"/>
        <v>7060.32</v>
      </c>
      <c r="E72" s="26">
        <v>0.1</v>
      </c>
    </row>
    <row r="73" spans="1:5" ht="38.25">
      <c r="A73" s="7" t="s">
        <v>66</v>
      </c>
      <c r="B73" s="8" t="s">
        <v>67</v>
      </c>
      <c r="C73" s="8" t="s">
        <v>164</v>
      </c>
      <c r="D73" s="11">
        <f t="shared" si="0"/>
        <v>76251.456000000006</v>
      </c>
      <c r="E73" s="26">
        <v>1.08</v>
      </c>
    </row>
    <row r="74" spans="1:5" ht="25.5">
      <c r="A74" s="7" t="s">
        <v>68</v>
      </c>
      <c r="B74" s="8" t="s">
        <v>291</v>
      </c>
      <c r="C74" s="8" t="s">
        <v>139</v>
      </c>
      <c r="D74" s="11">
        <f t="shared" si="0"/>
        <v>74839.392000000007</v>
      </c>
      <c r="E74" s="26">
        <v>1.06</v>
      </c>
    </row>
    <row r="75" spans="1:5" ht="38.25">
      <c r="A75" s="8" t="s">
        <v>69</v>
      </c>
      <c r="B75" s="9" t="s">
        <v>70</v>
      </c>
      <c r="C75" s="9"/>
      <c r="D75" s="11">
        <f t="shared" si="0"/>
        <v>199807.05599999998</v>
      </c>
      <c r="E75" s="26">
        <f>SUM(E76:E81)</f>
        <v>2.83</v>
      </c>
    </row>
    <row r="76" spans="1:5" ht="43.5" customHeight="1">
      <c r="A76" s="7" t="s">
        <v>71</v>
      </c>
      <c r="B76" s="8" t="s">
        <v>165</v>
      </c>
      <c r="C76" s="8" t="s">
        <v>33</v>
      </c>
      <c r="D76" s="11">
        <f t="shared" si="0"/>
        <v>38125.728000000003</v>
      </c>
      <c r="E76" s="26">
        <v>0.54</v>
      </c>
    </row>
    <row r="77" spans="1:5" ht="38.25">
      <c r="A77" s="7" t="s">
        <v>73</v>
      </c>
      <c r="B77" s="8" t="s">
        <v>166</v>
      </c>
      <c r="C77" s="8"/>
      <c r="D77" s="11">
        <f t="shared" si="0"/>
        <v>24711.120000000003</v>
      </c>
      <c r="E77" s="26">
        <v>0.35</v>
      </c>
    </row>
    <row r="78" spans="1:5" ht="38.25">
      <c r="A78" s="7" t="s">
        <v>74</v>
      </c>
      <c r="B78" s="8" t="s">
        <v>72</v>
      </c>
      <c r="C78" s="8" t="s">
        <v>33</v>
      </c>
      <c r="D78" s="11">
        <f t="shared" ref="D78:D108" si="1">E78*5883.6*12</f>
        <v>48716.207999999999</v>
      </c>
      <c r="E78" s="26">
        <v>0.69</v>
      </c>
    </row>
    <row r="79" spans="1:5" ht="25.5">
      <c r="A79" s="7" t="s">
        <v>76</v>
      </c>
      <c r="B79" s="8" t="s">
        <v>167</v>
      </c>
      <c r="C79" s="8" t="s">
        <v>33</v>
      </c>
      <c r="D79" s="11">
        <f t="shared" si="1"/>
        <v>28241.279999999999</v>
      </c>
      <c r="E79" s="26">
        <v>0.4</v>
      </c>
    </row>
    <row r="80" spans="1:5" ht="51">
      <c r="A80" s="7" t="s">
        <v>77</v>
      </c>
      <c r="B80" s="8" t="s">
        <v>168</v>
      </c>
      <c r="C80" s="8" t="s">
        <v>164</v>
      </c>
      <c r="D80" s="11">
        <f t="shared" si="1"/>
        <v>19062.864000000001</v>
      </c>
      <c r="E80" s="26">
        <v>0.27</v>
      </c>
    </row>
    <row r="81" spans="1:5" ht="40.5" customHeight="1">
      <c r="A81" s="7" t="s">
        <v>78</v>
      </c>
      <c r="B81" s="8" t="s">
        <v>169</v>
      </c>
      <c r="C81" s="8" t="s">
        <v>164</v>
      </c>
      <c r="D81" s="11">
        <f t="shared" si="1"/>
        <v>40949.856</v>
      </c>
      <c r="E81" s="26">
        <v>0.57999999999999996</v>
      </c>
    </row>
    <row r="82" spans="1:5" ht="38.25">
      <c r="A82" s="8" t="s">
        <v>79</v>
      </c>
      <c r="B82" s="9" t="s">
        <v>80</v>
      </c>
      <c r="C82" s="9"/>
      <c r="D82" s="11">
        <f t="shared" si="1"/>
        <v>45892.08</v>
      </c>
      <c r="E82" s="26">
        <f>SUM(E83:E87)</f>
        <v>0.65</v>
      </c>
    </row>
    <row r="83" spans="1:5" ht="51">
      <c r="A83" s="7" t="s">
        <v>81</v>
      </c>
      <c r="B83" s="8" t="s">
        <v>82</v>
      </c>
      <c r="C83" s="8" t="s">
        <v>33</v>
      </c>
      <c r="D83" s="11">
        <f t="shared" si="1"/>
        <v>7766.3520000000008</v>
      </c>
      <c r="E83" s="26">
        <v>0.11</v>
      </c>
    </row>
    <row r="84" spans="1:5" ht="25.5">
      <c r="A84" s="7" t="s">
        <v>83</v>
      </c>
      <c r="B84" s="8" t="s">
        <v>84</v>
      </c>
      <c r="C84" s="8" t="s">
        <v>33</v>
      </c>
      <c r="D84" s="11">
        <f t="shared" si="1"/>
        <v>7766.3520000000008</v>
      </c>
      <c r="E84" s="26">
        <v>0.11</v>
      </c>
    </row>
    <row r="85" spans="1:5" ht="51">
      <c r="A85" s="7" t="s">
        <v>85</v>
      </c>
      <c r="B85" s="8" t="s">
        <v>86</v>
      </c>
      <c r="C85" s="8" t="s">
        <v>150</v>
      </c>
      <c r="D85" s="11">
        <f t="shared" si="1"/>
        <v>15532.704000000002</v>
      </c>
      <c r="E85" s="26">
        <v>0.22</v>
      </c>
    </row>
    <row r="86" spans="1:5" ht="25.5">
      <c r="A86" s="7" t="s">
        <v>87</v>
      </c>
      <c r="B86" s="8" t="s">
        <v>171</v>
      </c>
      <c r="C86" s="8" t="s">
        <v>164</v>
      </c>
      <c r="D86" s="11">
        <f t="shared" si="1"/>
        <v>5648.2560000000003</v>
      </c>
      <c r="E86" s="26">
        <v>0.08</v>
      </c>
    </row>
    <row r="87" spans="1:5" ht="25.5">
      <c r="A87" s="7" t="s">
        <v>180</v>
      </c>
      <c r="B87" s="8" t="s">
        <v>172</v>
      </c>
      <c r="C87" s="8" t="s">
        <v>102</v>
      </c>
      <c r="D87" s="11">
        <f t="shared" si="1"/>
        <v>9178.4160000000011</v>
      </c>
      <c r="E87" s="26">
        <v>0.13</v>
      </c>
    </row>
    <row r="88" spans="1:5" ht="25.5">
      <c r="A88" s="8" t="s">
        <v>264</v>
      </c>
      <c r="B88" s="9" t="s">
        <v>89</v>
      </c>
      <c r="C88" s="9"/>
      <c r="D88" s="11">
        <f t="shared" si="1"/>
        <v>103080.67200000001</v>
      </c>
      <c r="E88" s="26">
        <f>SUM(E89:E92)</f>
        <v>1.46</v>
      </c>
    </row>
    <row r="89" spans="1:5" ht="51">
      <c r="A89" s="7" t="s">
        <v>265</v>
      </c>
      <c r="B89" s="8" t="s">
        <v>288</v>
      </c>
      <c r="C89" s="15" t="s">
        <v>238</v>
      </c>
      <c r="D89" s="11">
        <f t="shared" si="1"/>
        <v>72015.26400000001</v>
      </c>
      <c r="E89" s="26">
        <v>1.02</v>
      </c>
    </row>
    <row r="90" spans="1:5" ht="51">
      <c r="A90" s="7" t="s">
        <v>263</v>
      </c>
      <c r="B90" s="8" t="s">
        <v>93</v>
      </c>
      <c r="C90" s="15" t="s">
        <v>238</v>
      </c>
      <c r="D90" s="11">
        <f t="shared" si="1"/>
        <v>18356.832000000002</v>
      </c>
      <c r="E90" s="26">
        <v>0.26</v>
      </c>
    </row>
    <row r="91" spans="1:5" ht="51">
      <c r="A91" s="7" t="s">
        <v>266</v>
      </c>
      <c r="B91" s="8" t="s">
        <v>95</v>
      </c>
      <c r="C91" s="15" t="s">
        <v>238</v>
      </c>
      <c r="D91" s="11">
        <f t="shared" si="1"/>
        <v>4236.192</v>
      </c>
      <c r="E91" s="26">
        <v>0.06</v>
      </c>
    </row>
    <row r="92" spans="1:5" ht="51">
      <c r="A92" s="7" t="s">
        <v>267</v>
      </c>
      <c r="B92" s="8" t="s">
        <v>96</v>
      </c>
      <c r="C92" s="15" t="s">
        <v>238</v>
      </c>
      <c r="D92" s="11">
        <f t="shared" si="1"/>
        <v>8472.384</v>
      </c>
      <c r="E92" s="26">
        <v>0.12</v>
      </c>
    </row>
    <row r="93" spans="1:5">
      <c r="A93" s="33" t="s">
        <v>182</v>
      </c>
      <c r="B93" s="34"/>
      <c r="C93" s="34"/>
      <c r="D93" s="35"/>
      <c r="E93" s="26"/>
    </row>
    <row r="94" spans="1:5" ht="89.25">
      <c r="A94" s="16" t="s">
        <v>88</v>
      </c>
      <c r="B94" s="8" t="s">
        <v>256</v>
      </c>
      <c r="C94" s="8"/>
      <c r="D94" s="11">
        <f t="shared" si="1"/>
        <v>64248.912000000011</v>
      </c>
      <c r="E94" s="26">
        <f>SUM(E95:E98)</f>
        <v>0.91</v>
      </c>
    </row>
    <row r="95" spans="1:5" ht="51">
      <c r="A95" s="8" t="s">
        <v>90</v>
      </c>
      <c r="B95" s="8" t="s">
        <v>234</v>
      </c>
      <c r="C95" s="15" t="s">
        <v>238</v>
      </c>
      <c r="D95" s="11">
        <f t="shared" si="1"/>
        <v>19768.896000000004</v>
      </c>
      <c r="E95" s="26">
        <v>0.28000000000000003</v>
      </c>
    </row>
    <row r="96" spans="1:5" ht="51">
      <c r="A96" s="8" t="s">
        <v>92</v>
      </c>
      <c r="B96" s="8" t="s">
        <v>235</v>
      </c>
      <c r="C96" s="15" t="s">
        <v>238</v>
      </c>
      <c r="D96" s="11">
        <f t="shared" si="1"/>
        <v>28241.279999999999</v>
      </c>
      <c r="E96" s="26">
        <v>0.4</v>
      </c>
    </row>
    <row r="97" spans="1:5" ht="51">
      <c r="A97" s="8" t="s">
        <v>94</v>
      </c>
      <c r="B97" s="8" t="s">
        <v>186</v>
      </c>
      <c r="C97" s="15" t="s">
        <v>238</v>
      </c>
      <c r="D97" s="11">
        <f t="shared" si="1"/>
        <v>9884.4480000000021</v>
      </c>
      <c r="E97" s="26">
        <v>0.14000000000000001</v>
      </c>
    </row>
    <row r="98" spans="1:5">
      <c r="A98" s="8" t="s">
        <v>240</v>
      </c>
      <c r="B98" s="8" t="s">
        <v>178</v>
      </c>
      <c r="C98" s="8" t="s">
        <v>185</v>
      </c>
      <c r="D98" s="11">
        <f t="shared" si="1"/>
        <v>6354.2880000000005</v>
      </c>
      <c r="E98" s="26">
        <v>0.09</v>
      </c>
    </row>
    <row r="99" spans="1:5" ht="76.5">
      <c r="A99" s="8" t="s">
        <v>179</v>
      </c>
      <c r="B99" s="8" t="s">
        <v>252</v>
      </c>
      <c r="C99" s="8"/>
      <c r="D99" s="11">
        <f t="shared" si="1"/>
        <v>81193.680000000008</v>
      </c>
      <c r="E99" s="26">
        <f>SUM(E100:E103)</f>
        <v>1.1499999999999999</v>
      </c>
    </row>
    <row r="100" spans="1:5">
      <c r="A100" s="8" t="s">
        <v>241</v>
      </c>
      <c r="B100" s="8" t="s">
        <v>103</v>
      </c>
      <c r="C100" s="8" t="s">
        <v>190</v>
      </c>
      <c r="D100" s="11">
        <f t="shared" si="1"/>
        <v>8472.384</v>
      </c>
      <c r="E100" s="26">
        <v>0.12</v>
      </c>
    </row>
    <row r="101" spans="1:5" ht="51">
      <c r="A101" s="8" t="s">
        <v>106</v>
      </c>
      <c r="B101" s="8" t="s">
        <v>186</v>
      </c>
      <c r="C101" s="8" t="s">
        <v>238</v>
      </c>
      <c r="D101" s="11">
        <f t="shared" si="1"/>
        <v>3530.16</v>
      </c>
      <c r="E101" s="26">
        <v>0.05</v>
      </c>
    </row>
    <row r="102" spans="1:5">
      <c r="A102" s="8" t="s">
        <v>242</v>
      </c>
      <c r="B102" s="8" t="s">
        <v>236</v>
      </c>
      <c r="C102" s="8" t="s">
        <v>150</v>
      </c>
      <c r="D102" s="11">
        <f t="shared" si="1"/>
        <v>68485.104000000007</v>
      </c>
      <c r="E102" s="26">
        <v>0.97</v>
      </c>
    </row>
    <row r="103" spans="1:5">
      <c r="A103" s="8" t="s">
        <v>173</v>
      </c>
      <c r="B103" s="8" t="s">
        <v>178</v>
      </c>
      <c r="C103" s="8" t="s">
        <v>191</v>
      </c>
      <c r="D103" s="11">
        <f t="shared" si="1"/>
        <v>706.03200000000004</v>
      </c>
      <c r="E103" s="26">
        <v>0.01</v>
      </c>
    </row>
    <row r="104" spans="1:5" ht="102.75" customHeight="1">
      <c r="A104" s="8" t="s">
        <v>98</v>
      </c>
      <c r="B104" s="9" t="s">
        <v>99</v>
      </c>
      <c r="C104" s="9"/>
      <c r="D104" s="11">
        <f t="shared" si="1"/>
        <v>706.03200000000004</v>
      </c>
      <c r="E104" s="26">
        <f>SUM(E105)</f>
        <v>0.01</v>
      </c>
    </row>
    <row r="105" spans="1:5" ht="76.5">
      <c r="A105" s="7" t="s">
        <v>100</v>
      </c>
      <c r="B105" s="8" t="s">
        <v>99</v>
      </c>
      <c r="C105" s="8" t="s">
        <v>174</v>
      </c>
      <c r="D105" s="11">
        <f t="shared" si="1"/>
        <v>706.03200000000004</v>
      </c>
      <c r="E105" s="26">
        <v>0.01</v>
      </c>
    </row>
    <row r="106" spans="1:5" ht="47.25" customHeight="1">
      <c r="A106" s="8" t="s">
        <v>268</v>
      </c>
      <c r="B106" s="9" t="s">
        <v>101</v>
      </c>
      <c r="C106" s="9"/>
      <c r="D106" s="11">
        <f t="shared" si="1"/>
        <v>31771.440000000002</v>
      </c>
      <c r="E106" s="26">
        <f>SUM(E107)</f>
        <v>0.45</v>
      </c>
    </row>
    <row r="107" spans="1:5" ht="47.25" customHeight="1">
      <c r="A107" s="8" t="s">
        <v>269</v>
      </c>
      <c r="B107" s="8" t="s">
        <v>101</v>
      </c>
      <c r="C107" s="8" t="s">
        <v>237</v>
      </c>
      <c r="D107" s="11">
        <f t="shared" si="1"/>
        <v>31771.440000000002</v>
      </c>
      <c r="E107" s="26">
        <v>0.45</v>
      </c>
    </row>
    <row r="108" spans="1:5">
      <c r="A108" s="7"/>
      <c r="B108" s="17" t="s">
        <v>105</v>
      </c>
      <c r="C108" s="8"/>
      <c r="D108" s="11">
        <f t="shared" si="1"/>
        <v>1356993.5040000002</v>
      </c>
      <c r="E108" s="27">
        <f>SUM(E13+E19+E23+E27+E31+E38+E42+E47+E51+E53+E57+E60+E68+E75+E82+E88+E94+E99+E104+E106)</f>
        <v>19.220000000000002</v>
      </c>
    </row>
    <row r="109" spans="1:5">
      <c r="A109" s="3"/>
    </row>
    <row r="110" spans="1:5">
      <c r="A110" s="3"/>
    </row>
    <row r="111" spans="1:5">
      <c r="A111" s="4"/>
    </row>
    <row r="112" spans="1:5">
      <c r="A112" s="4"/>
      <c r="C112" s="6"/>
    </row>
    <row r="113" spans="1:5" ht="18">
      <c r="E113" s="28"/>
    </row>
    <row r="114" spans="1:5">
      <c r="A114" s="3"/>
    </row>
    <row r="115" spans="1:5">
      <c r="A115" s="3"/>
    </row>
    <row r="116" spans="1:5">
      <c r="A116" s="3"/>
    </row>
    <row r="117" spans="1:5">
      <c r="A117" s="3"/>
    </row>
  </sheetData>
  <autoFilter ref="A11:D11"/>
  <mergeCells count="8">
    <mergeCell ref="C2:E5"/>
    <mergeCell ref="A93:D93"/>
    <mergeCell ref="A56:D56"/>
    <mergeCell ref="A12:D12"/>
    <mergeCell ref="A6:D6"/>
    <mergeCell ref="A7:D7"/>
    <mergeCell ref="A8:D8"/>
    <mergeCell ref="A9:D9"/>
  </mergeCells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5"/>
  <sheetViews>
    <sheetView zoomScale="75" zoomScaleNormal="75" workbookViewId="0">
      <selection activeCell="E106" sqref="E106"/>
    </sheetView>
  </sheetViews>
  <sheetFormatPr defaultRowHeight="15"/>
  <cols>
    <col min="1" max="1" width="5.28515625" customWidth="1"/>
    <col min="2" max="2" width="53.85546875" customWidth="1"/>
    <col min="3" max="3" width="13.5703125" customWidth="1"/>
    <col min="4" max="4" width="10.42578125" customWidth="1"/>
    <col min="5" max="5" width="18.28515625" customWidth="1"/>
  </cols>
  <sheetData>
    <row r="1" spans="1:5" ht="18.75" customHeight="1">
      <c r="A1" s="1"/>
    </row>
    <row r="2" spans="1:5" ht="15.75">
      <c r="A2" s="40" t="s">
        <v>0</v>
      </c>
      <c r="B2" s="40"/>
      <c r="C2" s="40"/>
      <c r="D2" s="40"/>
    </row>
    <row r="3" spans="1:5" ht="15.75">
      <c r="A3" s="40" t="s">
        <v>183</v>
      </c>
      <c r="B3" s="40"/>
      <c r="C3" s="40"/>
      <c r="D3" s="40"/>
    </row>
    <row r="4" spans="1:5" ht="15.75">
      <c r="A4" s="40" t="s">
        <v>1</v>
      </c>
      <c r="B4" s="40"/>
      <c r="C4" s="40"/>
      <c r="D4" s="40"/>
    </row>
    <row r="5" spans="1:5" ht="28.5" customHeight="1">
      <c r="A5" s="41" t="s">
        <v>194</v>
      </c>
      <c r="B5" s="42"/>
      <c r="C5" s="42"/>
      <c r="D5" s="42"/>
    </row>
    <row r="6" spans="1:5" ht="18.75">
      <c r="A6" s="2"/>
    </row>
    <row r="7" spans="1:5" ht="51">
      <c r="A7" s="18" t="s">
        <v>2</v>
      </c>
      <c r="B7" s="18" t="s">
        <v>3</v>
      </c>
      <c r="C7" s="18" t="s">
        <v>4</v>
      </c>
      <c r="D7" s="18" t="s">
        <v>5</v>
      </c>
      <c r="E7" s="18" t="s">
        <v>6</v>
      </c>
    </row>
    <row r="8" spans="1:5" ht="36" customHeight="1">
      <c r="A8" s="43" t="s">
        <v>7</v>
      </c>
      <c r="B8" s="44"/>
      <c r="C8" s="44"/>
      <c r="D8" s="44"/>
      <c r="E8" s="21"/>
    </row>
    <row r="9" spans="1:5" ht="25.5">
      <c r="A9" s="8" t="s">
        <v>8</v>
      </c>
      <c r="B9" s="9" t="s">
        <v>9</v>
      </c>
      <c r="C9" s="9"/>
      <c r="D9" s="22">
        <f>E9*2450.3*12</f>
        <v>2940.36</v>
      </c>
      <c r="E9" s="21">
        <f>SUM(E10:E14)</f>
        <v>9.9999999999999992E-2</v>
      </c>
    </row>
    <row r="10" spans="1:5" ht="38.25">
      <c r="A10" s="7" t="s">
        <v>10</v>
      </c>
      <c r="B10" s="8" t="s">
        <v>108</v>
      </c>
      <c r="C10" s="8" t="s">
        <v>33</v>
      </c>
      <c r="D10" s="22">
        <f t="shared" ref="D10:D73" si="0">E10*2450.3*12</f>
        <v>588.07200000000012</v>
      </c>
      <c r="E10" s="21">
        <v>0.02</v>
      </c>
    </row>
    <row r="11" spans="1:5" ht="38.25">
      <c r="A11" s="7" t="s">
        <v>12</v>
      </c>
      <c r="B11" s="8" t="s">
        <v>109</v>
      </c>
      <c r="C11" s="8" t="s">
        <v>33</v>
      </c>
      <c r="D11" s="22">
        <f t="shared" si="0"/>
        <v>588.07200000000012</v>
      </c>
      <c r="E11" s="21">
        <v>0.02</v>
      </c>
    </row>
    <row r="12" spans="1:5" ht="51">
      <c r="A12" s="7" t="s">
        <v>175</v>
      </c>
      <c r="B12" s="8" t="s">
        <v>110</v>
      </c>
      <c r="C12" s="8" t="s">
        <v>111</v>
      </c>
      <c r="D12" s="22">
        <f t="shared" si="0"/>
        <v>588.07200000000012</v>
      </c>
      <c r="E12" s="21">
        <v>0.02</v>
      </c>
    </row>
    <row r="13" spans="1:5" ht="38.25">
      <c r="A13" s="7" t="s">
        <v>176</v>
      </c>
      <c r="B13" s="8" t="s">
        <v>112</v>
      </c>
      <c r="C13" s="8" t="s">
        <v>113</v>
      </c>
      <c r="D13" s="22">
        <f t="shared" si="0"/>
        <v>882.10799999999995</v>
      </c>
      <c r="E13" s="21">
        <v>0.03</v>
      </c>
    </row>
    <row r="14" spans="1:5" ht="25.5">
      <c r="A14" s="7" t="s">
        <v>225</v>
      </c>
      <c r="B14" s="8" t="s">
        <v>195</v>
      </c>
      <c r="C14" s="8" t="s">
        <v>33</v>
      </c>
      <c r="D14" s="22">
        <f t="shared" si="0"/>
        <v>294.03600000000006</v>
      </c>
      <c r="E14" s="21">
        <v>0.01</v>
      </c>
    </row>
    <row r="15" spans="1:5">
      <c r="A15" s="8" t="s">
        <v>13</v>
      </c>
      <c r="B15" s="9" t="s">
        <v>14</v>
      </c>
      <c r="C15" s="9"/>
      <c r="D15" s="22">
        <f t="shared" si="0"/>
        <v>1764.2159999999999</v>
      </c>
      <c r="E15" s="21">
        <f>SUM(E16:E18)</f>
        <v>0.06</v>
      </c>
    </row>
    <row r="16" spans="1:5" ht="38.25">
      <c r="A16" s="7" t="s">
        <v>15</v>
      </c>
      <c r="B16" s="8" t="s">
        <v>114</v>
      </c>
      <c r="C16" s="8" t="s">
        <v>33</v>
      </c>
      <c r="D16" s="22">
        <f t="shared" si="0"/>
        <v>588.07200000000012</v>
      </c>
      <c r="E16" s="21">
        <v>0.02</v>
      </c>
    </row>
    <row r="17" spans="1:5" ht="63.75">
      <c r="A17" s="7" t="s">
        <v>116</v>
      </c>
      <c r="B17" s="8" t="s">
        <v>115</v>
      </c>
      <c r="C17" s="8" t="s">
        <v>33</v>
      </c>
      <c r="D17" s="22">
        <f t="shared" si="0"/>
        <v>588.07200000000012</v>
      </c>
      <c r="E17" s="21">
        <v>0.02</v>
      </c>
    </row>
    <row r="18" spans="1:5" ht="38.25">
      <c r="A18" s="7" t="s">
        <v>16</v>
      </c>
      <c r="B18" s="8" t="s">
        <v>17</v>
      </c>
      <c r="C18" s="8" t="s">
        <v>33</v>
      </c>
      <c r="D18" s="22">
        <f t="shared" si="0"/>
        <v>588.07200000000012</v>
      </c>
      <c r="E18" s="21">
        <v>0.02</v>
      </c>
    </row>
    <row r="19" spans="1:5" ht="25.5">
      <c r="A19" s="8" t="s">
        <v>18</v>
      </c>
      <c r="B19" s="9" t="s">
        <v>19</v>
      </c>
      <c r="C19" s="9"/>
      <c r="D19" s="22">
        <f t="shared" si="0"/>
        <v>882.10799999999995</v>
      </c>
      <c r="E19" s="21">
        <f>SUM(E20:E22)</f>
        <v>0.03</v>
      </c>
    </row>
    <row r="20" spans="1:5" ht="76.5">
      <c r="A20" s="7" t="s">
        <v>20</v>
      </c>
      <c r="B20" s="8" t="s">
        <v>118</v>
      </c>
      <c r="C20" s="8" t="s">
        <v>33</v>
      </c>
      <c r="D20" s="22">
        <f t="shared" si="0"/>
        <v>294.03600000000006</v>
      </c>
      <c r="E20" s="21">
        <v>0.01</v>
      </c>
    </row>
    <row r="21" spans="1:5" ht="51">
      <c r="A21" s="7" t="s">
        <v>21</v>
      </c>
      <c r="B21" s="8" t="s">
        <v>119</v>
      </c>
      <c r="C21" s="8" t="s">
        <v>33</v>
      </c>
      <c r="D21" s="22">
        <f t="shared" si="0"/>
        <v>294.03600000000006</v>
      </c>
      <c r="E21" s="21">
        <v>0.01</v>
      </c>
    </row>
    <row r="22" spans="1:5" ht="51">
      <c r="A22" s="7" t="s">
        <v>117</v>
      </c>
      <c r="B22" s="8" t="s">
        <v>120</v>
      </c>
      <c r="C22" s="8" t="s">
        <v>113</v>
      </c>
      <c r="D22" s="22">
        <f t="shared" si="0"/>
        <v>294.03600000000006</v>
      </c>
      <c r="E22" s="21">
        <v>0.01</v>
      </c>
    </row>
    <row r="23" spans="1:5" ht="25.5">
      <c r="A23" s="8" t="s">
        <v>22</v>
      </c>
      <c r="B23" s="9" t="s">
        <v>224</v>
      </c>
      <c r="C23" s="9"/>
      <c r="D23" s="22">
        <f t="shared" si="0"/>
        <v>882.10799999999995</v>
      </c>
      <c r="E23" s="21">
        <f>SUM(E24:E26)</f>
        <v>0.03</v>
      </c>
    </row>
    <row r="24" spans="1:5" ht="38.25">
      <c r="A24" s="7" t="s">
        <v>23</v>
      </c>
      <c r="B24" s="8" t="s">
        <v>123</v>
      </c>
      <c r="C24" s="8" t="s">
        <v>33</v>
      </c>
      <c r="D24" s="22">
        <f t="shared" si="0"/>
        <v>294.03600000000006</v>
      </c>
      <c r="E24" s="21">
        <v>0.01</v>
      </c>
    </row>
    <row r="25" spans="1:5" ht="63.75">
      <c r="A25" s="7" t="s">
        <v>24</v>
      </c>
      <c r="B25" s="8" t="s">
        <v>122</v>
      </c>
      <c r="C25" s="8" t="s">
        <v>33</v>
      </c>
      <c r="D25" s="22">
        <f t="shared" si="0"/>
        <v>294.03600000000006</v>
      </c>
      <c r="E25" s="21">
        <v>0.01</v>
      </c>
    </row>
    <row r="26" spans="1:5" ht="38.25">
      <c r="A26" s="7" t="s">
        <v>226</v>
      </c>
      <c r="B26" s="8" t="s">
        <v>28</v>
      </c>
      <c r="C26" s="8" t="s">
        <v>113</v>
      </c>
      <c r="D26" s="22">
        <f t="shared" si="0"/>
        <v>294.03600000000006</v>
      </c>
      <c r="E26" s="21">
        <v>0.01</v>
      </c>
    </row>
    <row r="27" spans="1:5" ht="25.5">
      <c r="A27" s="8" t="s">
        <v>25</v>
      </c>
      <c r="B27" s="9" t="s">
        <v>30</v>
      </c>
      <c r="C27" s="9"/>
      <c r="D27" s="22">
        <f t="shared" si="0"/>
        <v>159073.47600000002</v>
      </c>
      <c r="E27" s="21">
        <f>SUM(E28:E33)</f>
        <v>5.41</v>
      </c>
    </row>
    <row r="28" spans="1:5">
      <c r="A28" s="12" t="s">
        <v>26</v>
      </c>
      <c r="B28" s="13" t="s">
        <v>127</v>
      </c>
      <c r="C28" s="8" t="s">
        <v>11</v>
      </c>
      <c r="D28" s="22">
        <f t="shared" si="0"/>
        <v>1470.1800000000003</v>
      </c>
      <c r="E28" s="21">
        <v>0.05</v>
      </c>
    </row>
    <row r="29" spans="1:5" ht="89.25">
      <c r="A29" s="7" t="s">
        <v>27</v>
      </c>
      <c r="B29" s="8" t="s">
        <v>128</v>
      </c>
      <c r="C29" s="8" t="s">
        <v>11</v>
      </c>
      <c r="D29" s="22">
        <f t="shared" si="0"/>
        <v>1176.1440000000002</v>
      </c>
      <c r="E29" s="21">
        <v>0.04</v>
      </c>
    </row>
    <row r="30" spans="1:5" ht="51">
      <c r="A30" s="7" t="s">
        <v>124</v>
      </c>
      <c r="B30" s="8" t="s">
        <v>129</v>
      </c>
      <c r="C30" s="8" t="s">
        <v>111</v>
      </c>
      <c r="D30" s="22">
        <f t="shared" si="0"/>
        <v>882.10799999999995</v>
      </c>
      <c r="E30" s="21">
        <v>0.03</v>
      </c>
    </row>
    <row r="31" spans="1:5" ht="38.25">
      <c r="A31" s="7" t="s">
        <v>125</v>
      </c>
      <c r="B31" s="8" t="s">
        <v>130</v>
      </c>
      <c r="C31" s="8" t="s">
        <v>111</v>
      </c>
      <c r="D31" s="22">
        <f t="shared" si="0"/>
        <v>588.07200000000012</v>
      </c>
      <c r="E31" s="21">
        <v>0.02</v>
      </c>
    </row>
    <row r="32" spans="1:5" ht="25.5">
      <c r="A32" s="7" t="s">
        <v>126</v>
      </c>
      <c r="B32" s="8" t="s">
        <v>131</v>
      </c>
      <c r="C32" s="8" t="s">
        <v>97</v>
      </c>
      <c r="D32" s="22">
        <f t="shared" si="0"/>
        <v>1470.1800000000003</v>
      </c>
      <c r="E32" s="21">
        <v>0.05</v>
      </c>
    </row>
    <row r="33" spans="1:5" ht="38.25">
      <c r="A33" s="7" t="s">
        <v>227</v>
      </c>
      <c r="B33" s="8" t="s">
        <v>254</v>
      </c>
      <c r="C33" s="8" t="s">
        <v>113</v>
      </c>
      <c r="D33" s="22">
        <f t="shared" si="0"/>
        <v>153486.79200000002</v>
      </c>
      <c r="E33" s="21">
        <v>5.22</v>
      </c>
    </row>
    <row r="34" spans="1:5" ht="25.5">
      <c r="A34" s="8" t="s">
        <v>29</v>
      </c>
      <c r="B34" s="9" t="s">
        <v>36</v>
      </c>
      <c r="C34" s="9"/>
      <c r="D34" s="22">
        <f t="shared" si="0"/>
        <v>882.10799999999995</v>
      </c>
      <c r="E34" s="21">
        <f>SUM(E35:E37)</f>
        <v>0.03</v>
      </c>
    </row>
    <row r="35" spans="1:5" ht="38.25">
      <c r="A35" s="7" t="s">
        <v>31</v>
      </c>
      <c r="B35" s="8" t="s">
        <v>132</v>
      </c>
      <c r="C35" s="8" t="s">
        <v>33</v>
      </c>
      <c r="D35" s="22">
        <f t="shared" si="0"/>
        <v>294.03600000000006</v>
      </c>
      <c r="E35" s="21">
        <v>0.01</v>
      </c>
    </row>
    <row r="36" spans="1:5" ht="51">
      <c r="A36" s="7" t="s">
        <v>32</v>
      </c>
      <c r="B36" s="8" t="s">
        <v>133</v>
      </c>
      <c r="C36" s="8" t="s">
        <v>33</v>
      </c>
      <c r="D36" s="22">
        <f t="shared" si="0"/>
        <v>294.03600000000006</v>
      </c>
      <c r="E36" s="21">
        <v>0.01</v>
      </c>
    </row>
    <row r="37" spans="1:5" ht="38.25">
      <c r="A37" s="7" t="s">
        <v>34</v>
      </c>
      <c r="B37" s="8" t="s">
        <v>134</v>
      </c>
      <c r="C37" s="8" t="s">
        <v>113</v>
      </c>
      <c r="D37" s="22">
        <f t="shared" si="0"/>
        <v>294.03600000000006</v>
      </c>
      <c r="E37" s="21">
        <v>0.01</v>
      </c>
    </row>
    <row r="38" spans="1:5" ht="25.5">
      <c r="A38" s="8" t="s">
        <v>35</v>
      </c>
      <c r="B38" s="9" t="s">
        <v>39</v>
      </c>
      <c r="C38" s="9"/>
      <c r="D38" s="22">
        <f t="shared" si="0"/>
        <v>3234.3960000000002</v>
      </c>
      <c r="E38" s="21">
        <f>SUM(E39:E42)</f>
        <v>0.11</v>
      </c>
    </row>
    <row r="39" spans="1:5" ht="25.5">
      <c r="A39" s="8" t="s">
        <v>37</v>
      </c>
      <c r="B39" s="8" t="s">
        <v>137</v>
      </c>
      <c r="C39" s="8" t="s">
        <v>33</v>
      </c>
      <c r="D39" s="22">
        <f t="shared" si="0"/>
        <v>588.07200000000012</v>
      </c>
      <c r="E39" s="21">
        <v>0.02</v>
      </c>
    </row>
    <row r="40" spans="1:5" ht="51">
      <c r="A40" s="8" t="s">
        <v>230</v>
      </c>
      <c r="B40" s="8" t="s">
        <v>299</v>
      </c>
      <c r="C40" s="8" t="s">
        <v>139</v>
      </c>
      <c r="D40" s="22">
        <f t="shared" si="0"/>
        <v>588.07200000000012</v>
      </c>
      <c r="E40" s="21">
        <v>0.02</v>
      </c>
    </row>
    <row r="41" spans="1:5" ht="38.25">
      <c r="A41" s="8" t="s">
        <v>135</v>
      </c>
      <c r="B41" s="8" t="s">
        <v>138</v>
      </c>
      <c r="C41" s="8" t="s">
        <v>33</v>
      </c>
      <c r="D41" s="22">
        <f t="shared" si="0"/>
        <v>588.07200000000012</v>
      </c>
      <c r="E41" s="21">
        <v>0.02</v>
      </c>
    </row>
    <row r="42" spans="1:5" ht="38.25">
      <c r="A42" s="8" t="s">
        <v>136</v>
      </c>
      <c r="B42" s="8" t="s">
        <v>121</v>
      </c>
      <c r="C42" s="8" t="s">
        <v>113</v>
      </c>
      <c r="D42" s="22">
        <f t="shared" si="0"/>
        <v>1470.1800000000003</v>
      </c>
      <c r="E42" s="21">
        <v>0.05</v>
      </c>
    </row>
    <row r="43" spans="1:5" ht="25.5">
      <c r="A43" s="8" t="s">
        <v>38</v>
      </c>
      <c r="B43" s="9" t="s">
        <v>140</v>
      </c>
      <c r="C43" s="9"/>
      <c r="D43" s="22">
        <f t="shared" si="0"/>
        <v>882.10799999999995</v>
      </c>
      <c r="E43" s="21">
        <f>SUM(E44:E46)</f>
        <v>0.03</v>
      </c>
    </row>
    <row r="44" spans="1:5" ht="76.5">
      <c r="A44" s="7" t="s">
        <v>40</v>
      </c>
      <c r="B44" s="8" t="s">
        <v>142</v>
      </c>
      <c r="C44" s="8" t="s">
        <v>33</v>
      </c>
      <c r="D44" s="22">
        <f t="shared" si="0"/>
        <v>294.03600000000006</v>
      </c>
      <c r="E44" s="21">
        <v>0.01</v>
      </c>
    </row>
    <row r="45" spans="1:5">
      <c r="A45" s="7" t="s">
        <v>41</v>
      </c>
      <c r="B45" s="8" t="s">
        <v>143</v>
      </c>
      <c r="C45" s="8" t="s">
        <v>33</v>
      </c>
      <c r="D45" s="22">
        <f t="shared" si="0"/>
        <v>294.03600000000006</v>
      </c>
      <c r="E45" s="21">
        <v>0.01</v>
      </c>
    </row>
    <row r="46" spans="1:5" ht="38.25">
      <c r="A46" s="7" t="s">
        <v>141</v>
      </c>
      <c r="B46" s="8" t="s">
        <v>144</v>
      </c>
      <c r="C46" s="8" t="s">
        <v>113</v>
      </c>
      <c r="D46" s="22">
        <f t="shared" si="0"/>
        <v>294.03600000000006</v>
      </c>
      <c r="E46" s="21">
        <v>0.01</v>
      </c>
    </row>
    <row r="47" spans="1:5" ht="76.5">
      <c r="A47" s="7" t="s">
        <v>42</v>
      </c>
      <c r="B47" s="9" t="s">
        <v>145</v>
      </c>
      <c r="C47" s="8"/>
      <c r="D47" s="22">
        <f t="shared" si="0"/>
        <v>6468.7920000000004</v>
      </c>
      <c r="E47" s="21">
        <f>SUM(E48:E49)</f>
        <v>0.22</v>
      </c>
    </row>
    <row r="48" spans="1:5" ht="38.25">
      <c r="A48" s="7" t="s">
        <v>43</v>
      </c>
      <c r="B48" s="8" t="s">
        <v>250</v>
      </c>
      <c r="C48" s="8" t="s">
        <v>33</v>
      </c>
      <c r="D48" s="22">
        <f t="shared" si="0"/>
        <v>882.10799999999995</v>
      </c>
      <c r="E48" s="21">
        <v>0.03</v>
      </c>
    </row>
    <row r="49" spans="1:5" ht="25.5">
      <c r="A49" s="7" t="s">
        <v>247</v>
      </c>
      <c r="B49" s="8" t="s">
        <v>188</v>
      </c>
      <c r="C49" s="8" t="s">
        <v>189</v>
      </c>
      <c r="D49" s="22">
        <f t="shared" si="0"/>
        <v>5586.6840000000002</v>
      </c>
      <c r="E49" s="21">
        <v>0.19</v>
      </c>
    </row>
    <row r="50" spans="1:5" ht="38.25">
      <c r="A50" s="8" t="s">
        <v>44</v>
      </c>
      <c r="B50" s="9" t="s">
        <v>45</v>
      </c>
      <c r="C50" s="9"/>
      <c r="D50" s="22">
        <f t="shared" si="0"/>
        <v>5880.7200000000012</v>
      </c>
      <c r="E50" s="21">
        <f>SUM(E51:E52)</f>
        <v>0.2</v>
      </c>
    </row>
    <row r="51" spans="1:5" ht="63.75">
      <c r="A51" s="7" t="s">
        <v>46</v>
      </c>
      <c r="B51" s="8" t="s">
        <v>47</v>
      </c>
      <c r="C51" s="8" t="s">
        <v>33</v>
      </c>
      <c r="D51" s="22">
        <f t="shared" si="0"/>
        <v>294.03600000000006</v>
      </c>
      <c r="E51" s="21">
        <v>0.01</v>
      </c>
    </row>
    <row r="52" spans="1:5" ht="51">
      <c r="A52" s="7" t="s">
        <v>48</v>
      </c>
      <c r="B52" s="8" t="s">
        <v>49</v>
      </c>
      <c r="C52" s="8" t="s">
        <v>146</v>
      </c>
      <c r="D52" s="22">
        <f t="shared" si="0"/>
        <v>5586.6840000000002</v>
      </c>
      <c r="E52" s="21">
        <v>0.19</v>
      </c>
    </row>
    <row r="53" spans="1:5" ht="29.25" customHeight="1">
      <c r="A53" s="36" t="s">
        <v>50</v>
      </c>
      <c r="B53" s="37"/>
      <c r="C53" s="37"/>
      <c r="D53" s="37"/>
      <c r="E53" s="21"/>
    </row>
    <row r="54" spans="1:5" ht="25.5">
      <c r="A54" s="8" t="s">
        <v>51</v>
      </c>
      <c r="B54" s="9" t="s">
        <v>147</v>
      </c>
      <c r="C54" s="9"/>
      <c r="D54" s="22">
        <f t="shared" si="0"/>
        <v>6468.7920000000004</v>
      </c>
      <c r="E54" s="21">
        <f>SUM(E55:E56)</f>
        <v>0.22</v>
      </c>
    </row>
    <row r="55" spans="1:5" ht="51">
      <c r="A55" s="7" t="s">
        <v>52</v>
      </c>
      <c r="B55" s="8" t="s">
        <v>148</v>
      </c>
      <c r="C55" s="8" t="s">
        <v>33</v>
      </c>
      <c r="D55" s="22">
        <f t="shared" si="0"/>
        <v>6174.7559999999994</v>
      </c>
      <c r="E55" s="21">
        <v>0.21</v>
      </c>
    </row>
    <row r="56" spans="1:5" ht="38.25">
      <c r="A56" s="7" t="s">
        <v>53</v>
      </c>
      <c r="B56" s="8" t="s">
        <v>134</v>
      </c>
      <c r="C56" s="8" t="s">
        <v>113</v>
      </c>
      <c r="D56" s="22">
        <f t="shared" si="0"/>
        <v>294.03600000000006</v>
      </c>
      <c r="E56" s="21">
        <v>0.01</v>
      </c>
    </row>
    <row r="57" spans="1:5" ht="51">
      <c r="A57" s="8" t="s">
        <v>54</v>
      </c>
      <c r="B57" s="9" t="s">
        <v>222</v>
      </c>
      <c r="C57" s="9"/>
      <c r="D57" s="22">
        <f t="shared" si="0"/>
        <v>54396.66</v>
      </c>
      <c r="E57" s="21">
        <f>SUM(E58:E64)</f>
        <v>1.8499999999999999</v>
      </c>
    </row>
    <row r="58" spans="1:5" ht="51">
      <c r="A58" s="7" t="s">
        <v>239</v>
      </c>
      <c r="B58" s="8" t="s">
        <v>156</v>
      </c>
      <c r="C58" s="8" t="s">
        <v>162</v>
      </c>
      <c r="D58" s="22">
        <f t="shared" si="0"/>
        <v>9409.1520000000019</v>
      </c>
      <c r="E58" s="21">
        <v>0.32</v>
      </c>
    </row>
    <row r="59" spans="1:5" ht="25.5">
      <c r="A59" s="7" t="s">
        <v>55</v>
      </c>
      <c r="B59" s="8" t="s">
        <v>157</v>
      </c>
      <c r="C59" s="8" t="s">
        <v>33</v>
      </c>
      <c r="D59" s="22">
        <f t="shared" si="0"/>
        <v>5292.6480000000001</v>
      </c>
      <c r="E59" s="21">
        <v>0.18</v>
      </c>
    </row>
    <row r="60" spans="1:5">
      <c r="A60" s="7" t="s">
        <v>151</v>
      </c>
      <c r="B60" s="8" t="s">
        <v>160</v>
      </c>
      <c r="C60" s="8" t="s">
        <v>33</v>
      </c>
      <c r="D60" s="22">
        <f t="shared" si="0"/>
        <v>6468.7920000000004</v>
      </c>
      <c r="E60" s="21">
        <v>0.22</v>
      </c>
    </row>
    <row r="61" spans="1:5">
      <c r="A61" s="7" t="s">
        <v>152</v>
      </c>
      <c r="B61" s="8" t="s">
        <v>75</v>
      </c>
      <c r="C61" s="8" t="s">
        <v>33</v>
      </c>
      <c r="D61" s="22">
        <f t="shared" si="0"/>
        <v>6174.7559999999994</v>
      </c>
      <c r="E61" s="21">
        <v>0.21</v>
      </c>
    </row>
    <row r="62" spans="1:5" ht="25.5">
      <c r="A62" s="7" t="s">
        <v>153</v>
      </c>
      <c r="B62" s="8" t="s">
        <v>161</v>
      </c>
      <c r="C62" s="8" t="s">
        <v>163</v>
      </c>
      <c r="D62" s="22">
        <f t="shared" si="0"/>
        <v>10879.332000000002</v>
      </c>
      <c r="E62" s="21">
        <v>0.37</v>
      </c>
    </row>
    <row r="63" spans="1:5" ht="25.5">
      <c r="A63" s="7" t="s">
        <v>154</v>
      </c>
      <c r="B63" s="8" t="s">
        <v>221</v>
      </c>
      <c r="C63" s="8" t="s">
        <v>97</v>
      </c>
      <c r="D63" s="22">
        <f t="shared" si="0"/>
        <v>6762.8280000000013</v>
      </c>
      <c r="E63" s="21">
        <v>0.23</v>
      </c>
    </row>
    <row r="64" spans="1:5" ht="63.75">
      <c r="A64" s="7" t="s">
        <v>249</v>
      </c>
      <c r="B64" s="8" t="s">
        <v>159</v>
      </c>
      <c r="C64" s="8" t="s">
        <v>139</v>
      </c>
      <c r="D64" s="22">
        <f t="shared" si="0"/>
        <v>9409.1520000000019</v>
      </c>
      <c r="E64" s="21">
        <v>0.32</v>
      </c>
    </row>
    <row r="65" spans="1:5" ht="38.25">
      <c r="A65" s="8" t="s">
        <v>56</v>
      </c>
      <c r="B65" s="9" t="s">
        <v>57</v>
      </c>
      <c r="C65" s="9"/>
      <c r="D65" s="22">
        <f t="shared" si="0"/>
        <v>112909.82400000002</v>
      </c>
      <c r="E65" s="21">
        <f>SUM(E66:E71)</f>
        <v>3.8400000000000003</v>
      </c>
    </row>
    <row r="66" spans="1:5" ht="89.25">
      <c r="A66" s="7" t="s">
        <v>58</v>
      </c>
      <c r="B66" s="8" t="s">
        <v>59</v>
      </c>
      <c r="C66" s="8" t="s">
        <v>33</v>
      </c>
      <c r="D66" s="22">
        <f t="shared" si="0"/>
        <v>19112.340000000004</v>
      </c>
      <c r="E66" s="21">
        <v>0.65</v>
      </c>
    </row>
    <row r="67" spans="1:5" ht="63.75">
      <c r="A67" s="7" t="s">
        <v>60</v>
      </c>
      <c r="B67" s="8" t="s">
        <v>61</v>
      </c>
      <c r="C67" s="8" t="s">
        <v>162</v>
      </c>
      <c r="D67" s="22">
        <f t="shared" si="0"/>
        <v>20288.484</v>
      </c>
      <c r="E67" s="21">
        <v>0.69</v>
      </c>
    </row>
    <row r="68" spans="1:5" ht="38.25">
      <c r="A68" s="7" t="s">
        <v>62</v>
      </c>
      <c r="B68" s="8" t="s">
        <v>63</v>
      </c>
      <c r="C68" s="8" t="s">
        <v>164</v>
      </c>
      <c r="D68" s="22">
        <f t="shared" si="0"/>
        <v>7644.9360000000015</v>
      </c>
      <c r="E68" s="21">
        <v>0.26</v>
      </c>
    </row>
    <row r="69" spans="1:5" ht="51">
      <c r="A69" s="7" t="s">
        <v>64</v>
      </c>
      <c r="B69" s="8" t="s">
        <v>65</v>
      </c>
      <c r="C69" s="8" t="s">
        <v>139</v>
      </c>
      <c r="D69" s="22">
        <f t="shared" si="0"/>
        <v>2940.3600000000006</v>
      </c>
      <c r="E69" s="21">
        <v>0.1</v>
      </c>
    </row>
    <row r="70" spans="1:5" ht="38.25">
      <c r="A70" s="7" t="s">
        <v>66</v>
      </c>
      <c r="B70" s="8" t="s">
        <v>67</v>
      </c>
      <c r="C70" s="8" t="s">
        <v>164</v>
      </c>
      <c r="D70" s="22">
        <f t="shared" si="0"/>
        <v>31755.888000000006</v>
      </c>
      <c r="E70" s="21">
        <v>1.08</v>
      </c>
    </row>
    <row r="71" spans="1:5" ht="51">
      <c r="A71" s="7" t="s">
        <v>68</v>
      </c>
      <c r="B71" s="8" t="s">
        <v>291</v>
      </c>
      <c r="C71" s="8" t="s">
        <v>139</v>
      </c>
      <c r="D71" s="22">
        <f t="shared" si="0"/>
        <v>31167.816000000003</v>
      </c>
      <c r="E71" s="21">
        <v>1.06</v>
      </c>
    </row>
    <row r="72" spans="1:5" ht="38.25">
      <c r="A72" s="8" t="s">
        <v>69</v>
      </c>
      <c r="B72" s="9" t="s">
        <v>70</v>
      </c>
      <c r="C72" s="9"/>
      <c r="D72" s="22">
        <f t="shared" si="0"/>
        <v>83212.188000000009</v>
      </c>
      <c r="E72" s="21">
        <f>SUM(E73:E78)</f>
        <v>2.83</v>
      </c>
    </row>
    <row r="73" spans="1:5" ht="38.25">
      <c r="A73" s="7" t="s">
        <v>71</v>
      </c>
      <c r="B73" s="8" t="s">
        <v>165</v>
      </c>
      <c r="C73" s="8" t="s">
        <v>33</v>
      </c>
      <c r="D73" s="22">
        <f t="shared" si="0"/>
        <v>15877.944000000003</v>
      </c>
      <c r="E73" s="21">
        <v>0.54</v>
      </c>
    </row>
    <row r="74" spans="1:5" ht="63.75">
      <c r="A74" s="7" t="s">
        <v>73</v>
      </c>
      <c r="B74" s="8" t="s">
        <v>166</v>
      </c>
      <c r="C74" s="8" t="s">
        <v>170</v>
      </c>
      <c r="D74" s="22">
        <f t="shared" ref="D74:D105" si="1">E74*2450.3*12</f>
        <v>10291.26</v>
      </c>
      <c r="E74" s="21">
        <v>0.35</v>
      </c>
    </row>
    <row r="75" spans="1:5" ht="38.25">
      <c r="A75" s="7" t="s">
        <v>74</v>
      </c>
      <c r="B75" s="8" t="s">
        <v>72</v>
      </c>
      <c r="C75" s="8" t="s">
        <v>33</v>
      </c>
      <c r="D75" s="22">
        <f t="shared" si="1"/>
        <v>20288.484</v>
      </c>
      <c r="E75" s="21">
        <v>0.69</v>
      </c>
    </row>
    <row r="76" spans="1:5" ht="38.25">
      <c r="A76" s="7" t="s">
        <v>76</v>
      </c>
      <c r="B76" s="8" t="s">
        <v>167</v>
      </c>
      <c r="C76" s="8" t="s">
        <v>33</v>
      </c>
      <c r="D76" s="22">
        <f t="shared" si="1"/>
        <v>11761.440000000002</v>
      </c>
      <c r="E76" s="21">
        <v>0.4</v>
      </c>
    </row>
    <row r="77" spans="1:5" ht="51">
      <c r="A77" s="7" t="s">
        <v>77</v>
      </c>
      <c r="B77" s="8" t="s">
        <v>168</v>
      </c>
      <c r="C77" s="8" t="s">
        <v>164</v>
      </c>
      <c r="D77" s="22">
        <f t="shared" si="1"/>
        <v>7938.9720000000016</v>
      </c>
      <c r="E77" s="21">
        <v>0.27</v>
      </c>
    </row>
    <row r="78" spans="1:5" ht="38.25">
      <c r="A78" s="7" t="s">
        <v>78</v>
      </c>
      <c r="B78" s="8" t="s">
        <v>169</v>
      </c>
      <c r="C78" s="8" t="s">
        <v>164</v>
      </c>
      <c r="D78" s="22">
        <f t="shared" si="1"/>
        <v>17054.088</v>
      </c>
      <c r="E78" s="21">
        <v>0.57999999999999996</v>
      </c>
    </row>
    <row r="79" spans="1:5" ht="38.25">
      <c r="A79" s="8" t="s">
        <v>79</v>
      </c>
      <c r="B79" s="9" t="s">
        <v>80</v>
      </c>
      <c r="C79" s="9"/>
      <c r="D79" s="22">
        <f t="shared" si="1"/>
        <v>19112.340000000004</v>
      </c>
      <c r="E79" s="21">
        <f>SUM(E80:E84)</f>
        <v>0.65</v>
      </c>
    </row>
    <row r="80" spans="1:5" ht="51">
      <c r="A80" s="7" t="s">
        <v>81</v>
      </c>
      <c r="B80" s="8" t="s">
        <v>82</v>
      </c>
      <c r="C80" s="8" t="s">
        <v>33</v>
      </c>
      <c r="D80" s="22">
        <f t="shared" si="1"/>
        <v>3234.3960000000002</v>
      </c>
      <c r="E80" s="21">
        <v>0.11</v>
      </c>
    </row>
    <row r="81" spans="1:5" ht="25.5">
      <c r="A81" s="7" t="s">
        <v>83</v>
      </c>
      <c r="B81" s="8" t="s">
        <v>84</v>
      </c>
      <c r="C81" s="8" t="s">
        <v>33</v>
      </c>
      <c r="D81" s="22">
        <f t="shared" si="1"/>
        <v>3234.3960000000002</v>
      </c>
      <c r="E81" s="21">
        <v>0.11</v>
      </c>
    </row>
    <row r="82" spans="1:5" ht="51">
      <c r="A82" s="7" t="s">
        <v>85</v>
      </c>
      <c r="B82" s="8" t="s">
        <v>86</v>
      </c>
      <c r="C82" s="8" t="s">
        <v>150</v>
      </c>
      <c r="D82" s="22">
        <f t="shared" si="1"/>
        <v>6468.7920000000004</v>
      </c>
      <c r="E82" s="21">
        <v>0.22</v>
      </c>
    </row>
    <row r="83" spans="1:5" ht="38.25">
      <c r="A83" s="7" t="s">
        <v>87</v>
      </c>
      <c r="B83" s="8" t="s">
        <v>171</v>
      </c>
      <c r="C83" s="8" t="s">
        <v>164</v>
      </c>
      <c r="D83" s="22">
        <f t="shared" si="1"/>
        <v>2352.2880000000005</v>
      </c>
      <c r="E83" s="21">
        <v>0.08</v>
      </c>
    </row>
    <row r="84" spans="1:5" ht="25.5">
      <c r="A84" s="7" t="s">
        <v>180</v>
      </c>
      <c r="B84" s="8" t="s">
        <v>172</v>
      </c>
      <c r="C84" s="8" t="s">
        <v>102</v>
      </c>
      <c r="D84" s="22">
        <f t="shared" si="1"/>
        <v>3822.4680000000008</v>
      </c>
      <c r="E84" s="21">
        <v>0.13</v>
      </c>
    </row>
    <row r="85" spans="1:5" ht="25.5">
      <c r="A85" s="8" t="s">
        <v>264</v>
      </c>
      <c r="B85" s="9" t="s">
        <v>89</v>
      </c>
      <c r="C85" s="9"/>
      <c r="D85" s="22">
        <f t="shared" si="1"/>
        <v>42929.256000000001</v>
      </c>
      <c r="E85" s="21">
        <f>SUM(E86:E89)</f>
        <v>1.46</v>
      </c>
    </row>
    <row r="86" spans="1:5" ht="63.75">
      <c r="A86" s="7" t="s">
        <v>265</v>
      </c>
      <c r="B86" s="8" t="s">
        <v>287</v>
      </c>
      <c r="C86" s="8" t="s">
        <v>170</v>
      </c>
      <c r="D86" s="22">
        <f t="shared" si="1"/>
        <v>29991.671999999999</v>
      </c>
      <c r="E86" s="21">
        <v>1.02</v>
      </c>
    </row>
    <row r="87" spans="1:5" ht="63.75">
      <c r="A87" s="7" t="s">
        <v>263</v>
      </c>
      <c r="B87" s="8" t="s">
        <v>93</v>
      </c>
      <c r="C87" s="8" t="s">
        <v>170</v>
      </c>
      <c r="D87" s="22">
        <f t="shared" si="1"/>
        <v>7644.9360000000015</v>
      </c>
      <c r="E87" s="21">
        <v>0.26</v>
      </c>
    </row>
    <row r="88" spans="1:5" ht="63.75">
      <c r="A88" s="7" t="s">
        <v>266</v>
      </c>
      <c r="B88" s="8" t="s">
        <v>95</v>
      </c>
      <c r="C88" s="8" t="s">
        <v>170</v>
      </c>
      <c r="D88" s="22">
        <f t="shared" si="1"/>
        <v>1764.2159999999999</v>
      </c>
      <c r="E88" s="21">
        <v>0.06</v>
      </c>
    </row>
    <row r="89" spans="1:5" ht="63.75">
      <c r="A89" s="7" t="s">
        <v>267</v>
      </c>
      <c r="B89" s="8" t="s">
        <v>96</v>
      </c>
      <c r="C89" s="8" t="s">
        <v>170</v>
      </c>
      <c r="D89" s="22">
        <f t="shared" si="1"/>
        <v>3528.4319999999998</v>
      </c>
      <c r="E89" s="21">
        <v>0.12</v>
      </c>
    </row>
    <row r="90" spans="1:5">
      <c r="A90" s="33" t="s">
        <v>182</v>
      </c>
      <c r="B90" s="34"/>
      <c r="C90" s="34"/>
      <c r="D90" s="34"/>
      <c r="E90" s="21"/>
    </row>
    <row r="91" spans="1:5" ht="89.25">
      <c r="A91" s="16" t="s">
        <v>88</v>
      </c>
      <c r="B91" s="8" t="s">
        <v>256</v>
      </c>
      <c r="C91" s="8"/>
      <c r="D91" s="22">
        <f t="shared" si="1"/>
        <v>26757.276000000002</v>
      </c>
      <c r="E91" s="21">
        <f>SUM(E92:E95)</f>
        <v>0.91</v>
      </c>
    </row>
    <row r="92" spans="1:5" ht="76.5">
      <c r="A92" s="8" t="s">
        <v>90</v>
      </c>
      <c r="B92" s="8" t="s">
        <v>255</v>
      </c>
      <c r="C92" s="8" t="s">
        <v>238</v>
      </c>
      <c r="D92" s="22">
        <f t="shared" si="1"/>
        <v>8233.0080000000016</v>
      </c>
      <c r="E92" s="21">
        <v>0.28000000000000003</v>
      </c>
    </row>
    <row r="93" spans="1:5" ht="76.5">
      <c r="A93" s="8" t="s">
        <v>92</v>
      </c>
      <c r="B93" s="8" t="s">
        <v>235</v>
      </c>
      <c r="C93" s="8" t="s">
        <v>238</v>
      </c>
      <c r="D93" s="22">
        <f t="shared" si="1"/>
        <v>11761.440000000002</v>
      </c>
      <c r="E93" s="21">
        <v>0.4</v>
      </c>
    </row>
    <row r="94" spans="1:5" ht="76.5">
      <c r="A94" s="8" t="s">
        <v>94</v>
      </c>
      <c r="B94" s="8" t="s">
        <v>186</v>
      </c>
      <c r="C94" s="8" t="s">
        <v>238</v>
      </c>
      <c r="D94" s="22">
        <f t="shared" si="1"/>
        <v>4116.5040000000008</v>
      </c>
      <c r="E94" s="21">
        <v>0.14000000000000001</v>
      </c>
    </row>
    <row r="95" spans="1:5">
      <c r="A95" s="8" t="s">
        <v>240</v>
      </c>
      <c r="B95" s="8" t="s">
        <v>178</v>
      </c>
      <c r="C95" s="8" t="s">
        <v>185</v>
      </c>
      <c r="D95" s="22">
        <f t="shared" si="1"/>
        <v>2646.3240000000001</v>
      </c>
      <c r="E95" s="21">
        <v>0.09</v>
      </c>
    </row>
    <row r="96" spans="1:5" ht="76.5">
      <c r="A96" s="8" t="s">
        <v>179</v>
      </c>
      <c r="B96" s="8" t="s">
        <v>257</v>
      </c>
      <c r="C96" s="8"/>
      <c r="D96" s="22">
        <f t="shared" si="1"/>
        <v>28815.528000000006</v>
      </c>
      <c r="E96" s="21">
        <f>SUM(E97:E100)</f>
        <v>0.98000000000000009</v>
      </c>
    </row>
    <row r="97" spans="1:6">
      <c r="A97" s="8" t="s">
        <v>241</v>
      </c>
      <c r="B97" s="8" t="s">
        <v>103</v>
      </c>
      <c r="C97" s="8" t="s">
        <v>190</v>
      </c>
      <c r="D97" s="22">
        <f t="shared" si="1"/>
        <v>3822.4680000000008</v>
      </c>
      <c r="E97" s="21">
        <v>0.13</v>
      </c>
    </row>
    <row r="98" spans="1:6" ht="76.5">
      <c r="A98" s="8" t="s">
        <v>106</v>
      </c>
      <c r="B98" s="8" t="s">
        <v>186</v>
      </c>
      <c r="C98" s="8" t="s">
        <v>238</v>
      </c>
      <c r="D98" s="22">
        <f t="shared" si="1"/>
        <v>4704.5760000000009</v>
      </c>
      <c r="E98" s="21">
        <v>0.16</v>
      </c>
    </row>
    <row r="99" spans="1:6">
      <c r="A99" s="8" t="s">
        <v>242</v>
      </c>
      <c r="B99" s="8" t="s">
        <v>236</v>
      </c>
      <c r="C99" s="8" t="s">
        <v>191</v>
      </c>
      <c r="D99" s="22">
        <f t="shared" si="1"/>
        <v>19994.448000000004</v>
      </c>
      <c r="E99" s="21">
        <v>0.68</v>
      </c>
    </row>
    <row r="100" spans="1:6">
      <c r="A100" s="8" t="s">
        <v>173</v>
      </c>
      <c r="B100" s="8" t="s">
        <v>178</v>
      </c>
      <c r="C100" s="8" t="s">
        <v>191</v>
      </c>
      <c r="D100" s="22">
        <f t="shared" si="1"/>
        <v>294.03600000000006</v>
      </c>
      <c r="E100" s="21">
        <v>0.01</v>
      </c>
    </row>
    <row r="101" spans="1:6" ht="76.5">
      <c r="A101" s="8" t="s">
        <v>98</v>
      </c>
      <c r="B101" s="9" t="s">
        <v>99</v>
      </c>
      <c r="C101" s="9"/>
      <c r="D101" s="22">
        <f t="shared" si="1"/>
        <v>294.03600000000006</v>
      </c>
      <c r="E101" s="21">
        <f>SUM(E102)</f>
        <v>0.01</v>
      </c>
    </row>
    <row r="102" spans="1:6" ht="76.5">
      <c r="A102" s="7" t="s">
        <v>100</v>
      </c>
      <c r="B102" s="8" t="s">
        <v>99</v>
      </c>
      <c r="C102" s="8" t="s">
        <v>174</v>
      </c>
      <c r="D102" s="22">
        <f t="shared" si="1"/>
        <v>294.03600000000006</v>
      </c>
      <c r="E102" s="21">
        <v>0.01</v>
      </c>
    </row>
    <row r="103" spans="1:6" ht="51">
      <c r="A103" s="8" t="s">
        <v>268</v>
      </c>
      <c r="B103" s="9" t="s">
        <v>101</v>
      </c>
      <c r="C103" s="9"/>
      <c r="D103" s="22">
        <f t="shared" si="1"/>
        <v>6468.7920000000004</v>
      </c>
      <c r="E103" s="21">
        <v>0.22</v>
      </c>
    </row>
    <row r="104" spans="1:6" ht="63.75">
      <c r="A104" s="8" t="s">
        <v>269</v>
      </c>
      <c r="B104" s="8" t="s">
        <v>101</v>
      </c>
      <c r="C104" s="8" t="s">
        <v>237</v>
      </c>
      <c r="D104" s="22">
        <f t="shared" si="1"/>
        <v>6468.7920000000004</v>
      </c>
      <c r="E104" s="21">
        <v>0.22</v>
      </c>
    </row>
    <row r="105" spans="1:6">
      <c r="A105" s="7"/>
      <c r="B105" s="17" t="s">
        <v>105</v>
      </c>
      <c r="C105" s="8"/>
      <c r="D105" s="22">
        <f t="shared" si="1"/>
        <v>564255.08400000003</v>
      </c>
      <c r="E105" s="21">
        <f>SUM(E9+E15+E19+E23+E27+E34+E38+E43+E47+E50+E54+E57+E65+E72+E79+E85+E91+E96+E101+E103)</f>
        <v>19.190000000000001</v>
      </c>
      <c r="F105" s="29"/>
    </row>
  </sheetData>
  <mergeCells count="7">
    <mergeCell ref="A90:D90"/>
    <mergeCell ref="A2:D2"/>
    <mergeCell ref="A3:D3"/>
    <mergeCell ref="A4:D4"/>
    <mergeCell ref="A5:D5"/>
    <mergeCell ref="A8:D8"/>
    <mergeCell ref="A53:D53"/>
  </mergeCells>
  <pageMargins left="0.70866141732283472" right="0.70866141732283472" top="0.74803149606299213" bottom="0.74803149606299213" header="0.31496062992125984" footer="0.31496062992125984"/>
  <pageSetup paperSize="9" scale="5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07"/>
  <sheetViews>
    <sheetView zoomScale="65" zoomScaleNormal="65" workbookViewId="0">
      <selection activeCell="E8" sqref="E8:E107"/>
    </sheetView>
  </sheetViews>
  <sheetFormatPr defaultRowHeight="15"/>
  <cols>
    <col min="1" max="1" width="5.28515625" customWidth="1"/>
    <col min="2" max="2" width="56.7109375" customWidth="1"/>
    <col min="3" max="3" width="13.5703125" customWidth="1"/>
    <col min="4" max="4" width="10.42578125" customWidth="1"/>
    <col min="5" max="5" width="19" customWidth="1"/>
  </cols>
  <sheetData>
    <row r="1" spans="1:6" ht="15.75">
      <c r="A1" s="1"/>
    </row>
    <row r="2" spans="1:6" ht="15.75">
      <c r="A2" s="40" t="s">
        <v>0</v>
      </c>
      <c r="B2" s="40"/>
      <c r="C2" s="40"/>
      <c r="D2" s="40"/>
      <c r="F2" s="10"/>
    </row>
    <row r="3" spans="1:6" ht="15.75">
      <c r="A3" s="40" t="s">
        <v>183</v>
      </c>
      <c r="B3" s="40"/>
      <c r="C3" s="40"/>
      <c r="D3" s="40"/>
    </row>
    <row r="4" spans="1:6" ht="15.75">
      <c r="A4" s="40" t="s">
        <v>1</v>
      </c>
      <c r="B4" s="40"/>
      <c r="C4" s="40"/>
      <c r="D4" s="40"/>
    </row>
    <row r="5" spans="1:6" ht="27.75" customHeight="1">
      <c r="A5" s="41" t="s">
        <v>201</v>
      </c>
      <c r="B5" s="42"/>
      <c r="C5" s="42"/>
      <c r="D5" s="42"/>
    </row>
    <row r="6" spans="1:6" ht="18.75">
      <c r="A6" s="2"/>
    </row>
    <row r="7" spans="1:6" ht="51">
      <c r="A7" s="18" t="s">
        <v>2</v>
      </c>
      <c r="B7" s="18" t="s">
        <v>3</v>
      </c>
      <c r="C7" s="18" t="s">
        <v>4</v>
      </c>
      <c r="D7" s="18" t="s">
        <v>5</v>
      </c>
      <c r="E7" s="18" t="s">
        <v>6</v>
      </c>
    </row>
    <row r="8" spans="1:6" ht="34.5" customHeight="1">
      <c r="A8" s="43" t="s">
        <v>7</v>
      </c>
      <c r="B8" s="44"/>
      <c r="C8" s="44"/>
      <c r="D8" s="44"/>
      <c r="E8" s="21"/>
    </row>
    <row r="9" spans="1:6" ht="25.5">
      <c r="A9" s="8" t="s">
        <v>8</v>
      </c>
      <c r="B9" s="9" t="s">
        <v>9</v>
      </c>
      <c r="C9" s="9"/>
      <c r="D9" s="22">
        <f>E9*2817.1*12</f>
        <v>6422.9880000000003</v>
      </c>
      <c r="E9" s="21">
        <v>0.19</v>
      </c>
    </row>
    <row r="10" spans="1:6" ht="38.25">
      <c r="A10" s="7" t="s">
        <v>10</v>
      </c>
      <c r="B10" s="8" t="s">
        <v>108</v>
      </c>
      <c r="C10" s="8" t="s">
        <v>33</v>
      </c>
      <c r="D10" s="22">
        <f t="shared" ref="D10:D73" si="0">E10*2817.1*12</f>
        <v>676.10400000000004</v>
      </c>
      <c r="E10" s="21">
        <v>0.02</v>
      </c>
    </row>
    <row r="11" spans="1:6" ht="38.25">
      <c r="A11" s="7" t="s">
        <v>12</v>
      </c>
      <c r="B11" s="8" t="s">
        <v>109</v>
      </c>
      <c r="C11" s="8" t="s">
        <v>33</v>
      </c>
      <c r="D11" s="22">
        <f t="shared" si="0"/>
        <v>676.10400000000004</v>
      </c>
      <c r="E11" s="21">
        <v>0.02</v>
      </c>
    </row>
    <row r="12" spans="1:6" ht="51">
      <c r="A12" s="7" t="s">
        <v>175</v>
      </c>
      <c r="B12" s="8" t="s">
        <v>110</v>
      </c>
      <c r="C12" s="8" t="s">
        <v>111</v>
      </c>
      <c r="D12" s="22">
        <f t="shared" si="0"/>
        <v>676.10400000000004</v>
      </c>
      <c r="E12" s="21">
        <v>0.02</v>
      </c>
    </row>
    <row r="13" spans="1:6" ht="25.5">
      <c r="A13" s="7" t="s">
        <v>176</v>
      </c>
      <c r="B13" s="8" t="s">
        <v>195</v>
      </c>
      <c r="C13" s="8" t="s">
        <v>196</v>
      </c>
      <c r="D13" s="22">
        <f t="shared" si="0"/>
        <v>3380.5199999999995</v>
      </c>
      <c r="E13" s="21">
        <v>0.1</v>
      </c>
    </row>
    <row r="14" spans="1:6" ht="38.25">
      <c r="A14" s="7" t="s">
        <v>225</v>
      </c>
      <c r="B14" s="8" t="s">
        <v>112</v>
      </c>
      <c r="C14" s="8" t="s">
        <v>113</v>
      </c>
      <c r="D14" s="22">
        <f t="shared" si="0"/>
        <v>1014.1559999999999</v>
      </c>
      <c r="E14" s="21">
        <v>0.03</v>
      </c>
    </row>
    <row r="15" spans="1:6" ht="31.5" customHeight="1">
      <c r="A15" s="8" t="s">
        <v>13</v>
      </c>
      <c r="B15" s="9" t="s">
        <v>14</v>
      </c>
      <c r="C15" s="9"/>
      <c r="D15" s="22">
        <f t="shared" si="0"/>
        <v>2028.3119999999999</v>
      </c>
      <c r="E15" s="21">
        <v>0.06</v>
      </c>
    </row>
    <row r="16" spans="1:6" ht="38.25">
      <c r="A16" s="7" t="s">
        <v>15</v>
      </c>
      <c r="B16" s="8" t="s">
        <v>114</v>
      </c>
      <c r="C16" s="8" t="s">
        <v>33</v>
      </c>
      <c r="D16" s="22">
        <f t="shared" si="0"/>
        <v>676.10400000000004</v>
      </c>
      <c r="E16" s="21">
        <v>0.02</v>
      </c>
    </row>
    <row r="17" spans="1:5" ht="63.75">
      <c r="A17" s="7" t="s">
        <v>116</v>
      </c>
      <c r="B17" s="8" t="s">
        <v>115</v>
      </c>
      <c r="C17" s="8" t="s">
        <v>33</v>
      </c>
      <c r="D17" s="22">
        <f t="shared" si="0"/>
        <v>676.10400000000004</v>
      </c>
      <c r="E17" s="21">
        <v>0.02</v>
      </c>
    </row>
    <row r="18" spans="1:5" ht="38.25">
      <c r="A18" s="7" t="s">
        <v>16</v>
      </c>
      <c r="B18" s="8" t="s">
        <v>17</v>
      </c>
      <c r="C18" s="8" t="s">
        <v>33</v>
      </c>
      <c r="D18" s="22">
        <f t="shared" si="0"/>
        <v>676.10400000000004</v>
      </c>
      <c r="E18" s="21">
        <v>0.02</v>
      </c>
    </row>
    <row r="19" spans="1:5" ht="25.5">
      <c r="A19" s="8" t="s">
        <v>18</v>
      </c>
      <c r="B19" s="9" t="s">
        <v>19</v>
      </c>
      <c r="C19" s="9"/>
      <c r="D19" s="22">
        <f t="shared" si="0"/>
        <v>1014.1559999999999</v>
      </c>
      <c r="E19" s="21">
        <v>0.03</v>
      </c>
    </row>
    <row r="20" spans="1:5" ht="76.5">
      <c r="A20" s="7" t="s">
        <v>20</v>
      </c>
      <c r="B20" s="8" t="s">
        <v>118</v>
      </c>
      <c r="C20" s="8" t="s">
        <v>33</v>
      </c>
      <c r="D20" s="22">
        <f t="shared" si="0"/>
        <v>338.05200000000002</v>
      </c>
      <c r="E20" s="21">
        <v>0.01</v>
      </c>
    </row>
    <row r="21" spans="1:5" ht="51">
      <c r="A21" s="7" t="s">
        <v>21</v>
      </c>
      <c r="B21" s="8" t="s">
        <v>119</v>
      </c>
      <c r="C21" s="8" t="s">
        <v>33</v>
      </c>
      <c r="D21" s="22">
        <f t="shared" si="0"/>
        <v>338.05200000000002</v>
      </c>
      <c r="E21" s="21">
        <v>0.01</v>
      </c>
    </row>
    <row r="22" spans="1:5" ht="51">
      <c r="A22" s="7" t="s">
        <v>117</v>
      </c>
      <c r="B22" s="8" t="s">
        <v>120</v>
      </c>
      <c r="C22" s="8" t="s">
        <v>113</v>
      </c>
      <c r="D22" s="22">
        <f t="shared" si="0"/>
        <v>338.05200000000002</v>
      </c>
      <c r="E22" s="21">
        <v>0.01</v>
      </c>
    </row>
    <row r="23" spans="1:5" ht="25.5">
      <c r="A23" s="8" t="s">
        <v>22</v>
      </c>
      <c r="B23" s="9" t="s">
        <v>224</v>
      </c>
      <c r="C23" s="9"/>
      <c r="D23" s="22">
        <f t="shared" si="0"/>
        <v>1014.1559999999999</v>
      </c>
      <c r="E23" s="21">
        <v>0.03</v>
      </c>
    </row>
    <row r="24" spans="1:5" ht="38.25">
      <c r="A24" s="7" t="s">
        <v>23</v>
      </c>
      <c r="B24" s="8" t="s">
        <v>123</v>
      </c>
      <c r="C24" s="8" t="s">
        <v>33</v>
      </c>
      <c r="D24" s="22">
        <f t="shared" si="0"/>
        <v>338.05200000000002</v>
      </c>
      <c r="E24" s="21">
        <v>0.01</v>
      </c>
    </row>
    <row r="25" spans="1:5" ht="63.75">
      <c r="A25" s="7" t="s">
        <v>24</v>
      </c>
      <c r="B25" s="8" t="s">
        <v>122</v>
      </c>
      <c r="C25" s="8" t="s">
        <v>33</v>
      </c>
      <c r="D25" s="22">
        <f t="shared" si="0"/>
        <v>338.05200000000002</v>
      </c>
      <c r="E25" s="21">
        <v>0.01</v>
      </c>
    </row>
    <row r="26" spans="1:5" ht="38.25">
      <c r="A26" s="7" t="s">
        <v>226</v>
      </c>
      <c r="B26" s="8" t="s">
        <v>28</v>
      </c>
      <c r="C26" s="8" t="s">
        <v>113</v>
      </c>
      <c r="D26" s="22">
        <f t="shared" si="0"/>
        <v>338.05200000000002</v>
      </c>
      <c r="E26" s="21">
        <v>0.01</v>
      </c>
    </row>
    <row r="27" spans="1:5" ht="25.5">
      <c r="A27" s="8" t="s">
        <v>25</v>
      </c>
      <c r="B27" s="9" t="s">
        <v>30</v>
      </c>
      <c r="C27" s="9"/>
      <c r="D27" s="22">
        <f t="shared" si="0"/>
        <v>20959.223999999998</v>
      </c>
      <c r="E27" s="21">
        <v>0.62</v>
      </c>
    </row>
    <row r="28" spans="1:5">
      <c r="A28" s="12" t="s">
        <v>26</v>
      </c>
      <c r="B28" s="13" t="s">
        <v>127</v>
      </c>
      <c r="C28" s="8" t="s">
        <v>11</v>
      </c>
      <c r="D28" s="22">
        <f t="shared" si="0"/>
        <v>1690.2599999999998</v>
      </c>
      <c r="E28" s="21">
        <v>0.05</v>
      </c>
    </row>
    <row r="29" spans="1:5" ht="89.25">
      <c r="A29" s="7" t="s">
        <v>27</v>
      </c>
      <c r="B29" s="8" t="s">
        <v>128</v>
      </c>
      <c r="C29" s="8" t="s">
        <v>11</v>
      </c>
      <c r="D29" s="22">
        <f t="shared" si="0"/>
        <v>1352.2080000000001</v>
      </c>
      <c r="E29" s="21">
        <v>0.04</v>
      </c>
    </row>
    <row r="30" spans="1:5" ht="51">
      <c r="A30" s="7" t="s">
        <v>124</v>
      </c>
      <c r="B30" s="8" t="s">
        <v>129</v>
      </c>
      <c r="C30" s="8" t="s">
        <v>111</v>
      </c>
      <c r="D30" s="22">
        <f t="shared" si="0"/>
        <v>1014.1559999999999</v>
      </c>
      <c r="E30" s="21">
        <v>0.03</v>
      </c>
    </row>
    <row r="31" spans="1:5" ht="38.25">
      <c r="A31" s="7" t="s">
        <v>125</v>
      </c>
      <c r="B31" s="8" t="s">
        <v>130</v>
      </c>
      <c r="C31" s="8" t="s">
        <v>111</v>
      </c>
      <c r="D31" s="22">
        <f t="shared" si="0"/>
        <v>676.10400000000004</v>
      </c>
      <c r="E31" s="21">
        <v>0.02</v>
      </c>
    </row>
    <row r="32" spans="1:5" ht="25.5">
      <c r="A32" s="7" t="s">
        <v>126</v>
      </c>
      <c r="B32" s="8" t="s">
        <v>131</v>
      </c>
      <c r="C32" s="8" t="s">
        <v>97</v>
      </c>
      <c r="D32" s="22">
        <f t="shared" si="0"/>
        <v>5746.884</v>
      </c>
      <c r="E32" s="21">
        <v>0.17</v>
      </c>
    </row>
    <row r="33" spans="1:5" ht="38.25">
      <c r="A33" s="7" t="s">
        <v>227</v>
      </c>
      <c r="B33" s="8" t="s">
        <v>197</v>
      </c>
      <c r="C33" s="8" t="s">
        <v>113</v>
      </c>
      <c r="D33" s="22">
        <f t="shared" si="0"/>
        <v>10479.611999999999</v>
      </c>
      <c r="E33" s="21">
        <v>0.31</v>
      </c>
    </row>
    <row r="34" spans="1:5" ht="25.5">
      <c r="A34" s="8" t="s">
        <v>29</v>
      </c>
      <c r="B34" s="9" t="s">
        <v>36</v>
      </c>
      <c r="C34" s="9"/>
      <c r="D34" s="22">
        <f t="shared" si="0"/>
        <v>1014.1559999999999</v>
      </c>
      <c r="E34" s="21">
        <v>0.03</v>
      </c>
    </row>
    <row r="35" spans="1:5" ht="25.5">
      <c r="A35" s="7" t="s">
        <v>31</v>
      </c>
      <c r="B35" s="8" t="s">
        <v>132</v>
      </c>
      <c r="C35" s="8" t="s">
        <v>33</v>
      </c>
      <c r="D35" s="22">
        <f t="shared" si="0"/>
        <v>338.05200000000002</v>
      </c>
      <c r="E35" s="21">
        <v>0.01</v>
      </c>
    </row>
    <row r="36" spans="1:5" ht="51">
      <c r="A36" s="7" t="s">
        <v>32</v>
      </c>
      <c r="B36" s="8" t="s">
        <v>133</v>
      </c>
      <c r="C36" s="8" t="s">
        <v>33</v>
      </c>
      <c r="D36" s="22">
        <f t="shared" si="0"/>
        <v>338.05200000000002</v>
      </c>
      <c r="E36" s="21">
        <v>0.01</v>
      </c>
    </row>
    <row r="37" spans="1:5" ht="38.25">
      <c r="A37" s="7" t="s">
        <v>34</v>
      </c>
      <c r="B37" s="8" t="s">
        <v>134</v>
      </c>
      <c r="C37" s="8" t="s">
        <v>113</v>
      </c>
      <c r="D37" s="22">
        <f t="shared" si="0"/>
        <v>338.05200000000002</v>
      </c>
      <c r="E37" s="21">
        <v>0.01</v>
      </c>
    </row>
    <row r="38" spans="1:5" ht="25.5">
      <c r="A38" s="8" t="s">
        <v>35</v>
      </c>
      <c r="B38" s="9" t="s">
        <v>39</v>
      </c>
      <c r="C38" s="9"/>
      <c r="D38" s="22">
        <f t="shared" si="0"/>
        <v>3718.5719999999997</v>
      </c>
      <c r="E38" s="21">
        <v>0.11</v>
      </c>
    </row>
    <row r="39" spans="1:5" ht="25.5">
      <c r="A39" s="8" t="s">
        <v>37</v>
      </c>
      <c r="B39" s="8" t="s">
        <v>137</v>
      </c>
      <c r="C39" s="8" t="s">
        <v>33</v>
      </c>
      <c r="D39" s="22">
        <f t="shared" si="0"/>
        <v>676.10400000000004</v>
      </c>
      <c r="E39" s="21">
        <v>0.02</v>
      </c>
    </row>
    <row r="40" spans="1:5" ht="51">
      <c r="A40" s="8" t="s">
        <v>230</v>
      </c>
      <c r="B40" s="8" t="s">
        <v>299</v>
      </c>
      <c r="C40" s="8" t="s">
        <v>139</v>
      </c>
      <c r="D40" s="22">
        <f t="shared" si="0"/>
        <v>676.10400000000004</v>
      </c>
      <c r="E40" s="21">
        <v>0.02</v>
      </c>
    </row>
    <row r="41" spans="1:5" ht="38.25">
      <c r="A41" s="8" t="s">
        <v>135</v>
      </c>
      <c r="B41" s="8" t="s">
        <v>138</v>
      </c>
      <c r="C41" s="8" t="s">
        <v>33</v>
      </c>
      <c r="D41" s="22">
        <f t="shared" si="0"/>
        <v>676.10400000000004</v>
      </c>
      <c r="E41" s="21">
        <v>0.02</v>
      </c>
    </row>
    <row r="42" spans="1:5" ht="38.25">
      <c r="A42" s="8" t="s">
        <v>136</v>
      </c>
      <c r="B42" s="8" t="s">
        <v>121</v>
      </c>
      <c r="C42" s="8" t="s">
        <v>113</v>
      </c>
      <c r="D42" s="22">
        <f t="shared" si="0"/>
        <v>1690.2599999999998</v>
      </c>
      <c r="E42" s="21">
        <v>0.05</v>
      </c>
    </row>
    <row r="43" spans="1:5" ht="25.5">
      <c r="A43" s="8" t="s">
        <v>38</v>
      </c>
      <c r="B43" s="9" t="s">
        <v>140</v>
      </c>
      <c r="C43" s="9"/>
      <c r="D43" s="22">
        <f t="shared" si="0"/>
        <v>1014.1559999999999</v>
      </c>
      <c r="E43" s="21">
        <v>0.03</v>
      </c>
    </row>
    <row r="44" spans="1:5" ht="63.75">
      <c r="A44" s="7" t="s">
        <v>40</v>
      </c>
      <c r="B44" s="8" t="s">
        <v>142</v>
      </c>
      <c r="C44" s="8" t="s">
        <v>33</v>
      </c>
      <c r="D44" s="22">
        <f t="shared" si="0"/>
        <v>338.05200000000002</v>
      </c>
      <c r="E44" s="21">
        <v>0.01</v>
      </c>
    </row>
    <row r="45" spans="1:5">
      <c r="A45" s="7" t="s">
        <v>41</v>
      </c>
      <c r="B45" s="8" t="s">
        <v>143</v>
      </c>
      <c r="C45" s="8" t="s">
        <v>33</v>
      </c>
      <c r="D45" s="22">
        <f t="shared" si="0"/>
        <v>338.05200000000002</v>
      </c>
      <c r="E45" s="21">
        <v>0.01</v>
      </c>
    </row>
    <row r="46" spans="1:5" ht="38.25">
      <c r="A46" s="7" t="s">
        <v>141</v>
      </c>
      <c r="B46" s="8" t="s">
        <v>144</v>
      </c>
      <c r="C46" s="8" t="s">
        <v>113</v>
      </c>
      <c r="D46" s="22">
        <f t="shared" si="0"/>
        <v>338.05200000000002</v>
      </c>
      <c r="E46" s="21">
        <v>0.01</v>
      </c>
    </row>
    <row r="47" spans="1:5" ht="76.5">
      <c r="A47" s="7" t="s">
        <v>42</v>
      </c>
      <c r="B47" s="9" t="s">
        <v>145</v>
      </c>
      <c r="C47" s="8"/>
      <c r="D47" s="22">
        <f t="shared" si="0"/>
        <v>183900.28799999997</v>
      </c>
      <c r="E47" s="21">
        <v>5.4399999999999995</v>
      </c>
    </row>
    <row r="48" spans="1:5" ht="38.25">
      <c r="A48" s="7" t="s">
        <v>43</v>
      </c>
      <c r="B48" s="8" t="s">
        <v>250</v>
      </c>
      <c r="C48" s="8" t="s">
        <v>33</v>
      </c>
      <c r="D48" s="22">
        <f t="shared" si="0"/>
        <v>155165.86799999999</v>
      </c>
      <c r="E48" s="21">
        <v>4.59</v>
      </c>
    </row>
    <row r="49" spans="1:5" ht="25.5">
      <c r="A49" s="7" t="s">
        <v>247</v>
      </c>
      <c r="B49" s="8" t="s">
        <v>188</v>
      </c>
      <c r="C49" s="8" t="s">
        <v>198</v>
      </c>
      <c r="D49" s="22">
        <f t="shared" si="0"/>
        <v>28734.42</v>
      </c>
      <c r="E49" s="21">
        <v>0.85</v>
      </c>
    </row>
    <row r="50" spans="1:5" ht="38.25">
      <c r="A50" s="8" t="s">
        <v>44</v>
      </c>
      <c r="B50" s="9" t="s">
        <v>45</v>
      </c>
      <c r="C50" s="9"/>
      <c r="D50" s="22">
        <f t="shared" si="0"/>
        <v>12169.871999999999</v>
      </c>
      <c r="E50" s="21">
        <v>0.36</v>
      </c>
    </row>
    <row r="51" spans="1:5" ht="63.75">
      <c r="A51" s="7" t="s">
        <v>46</v>
      </c>
      <c r="B51" s="8" t="s">
        <v>199</v>
      </c>
      <c r="C51" s="8" t="s">
        <v>33</v>
      </c>
      <c r="D51" s="22">
        <f t="shared" si="0"/>
        <v>5746.884</v>
      </c>
      <c r="E51" s="21">
        <v>0.17</v>
      </c>
    </row>
    <row r="52" spans="1:5" ht="51">
      <c r="A52" s="7" t="s">
        <v>48</v>
      </c>
      <c r="B52" s="8" t="s">
        <v>49</v>
      </c>
      <c r="C52" s="8" t="s">
        <v>146</v>
      </c>
      <c r="D52" s="22">
        <f t="shared" si="0"/>
        <v>6422.9880000000003</v>
      </c>
      <c r="E52" s="21">
        <v>0.19</v>
      </c>
    </row>
    <row r="53" spans="1:5" ht="42" customHeight="1">
      <c r="A53" s="36" t="s">
        <v>50</v>
      </c>
      <c r="B53" s="37"/>
      <c r="C53" s="37"/>
      <c r="D53" s="37"/>
      <c r="E53" s="21"/>
    </row>
    <row r="54" spans="1:5" ht="25.5">
      <c r="A54" s="8" t="s">
        <v>51</v>
      </c>
      <c r="B54" s="9" t="s">
        <v>147</v>
      </c>
      <c r="C54" s="9"/>
      <c r="D54" s="22">
        <f t="shared" si="0"/>
        <v>7775.1959999999999</v>
      </c>
      <c r="E54" s="21">
        <v>0.23</v>
      </c>
    </row>
    <row r="55" spans="1:5" ht="38.25">
      <c r="A55" s="7" t="s">
        <v>52</v>
      </c>
      <c r="B55" s="8" t="s">
        <v>148</v>
      </c>
      <c r="C55" s="8" t="s">
        <v>33</v>
      </c>
      <c r="D55" s="22">
        <f t="shared" si="0"/>
        <v>7099.0920000000006</v>
      </c>
      <c r="E55" s="21">
        <v>0.21</v>
      </c>
    </row>
    <row r="56" spans="1:5" ht="63.75">
      <c r="A56" s="7" t="s">
        <v>53</v>
      </c>
      <c r="B56" s="8" t="s">
        <v>149</v>
      </c>
      <c r="C56" s="8" t="s">
        <v>113</v>
      </c>
      <c r="D56" s="22">
        <f t="shared" si="0"/>
        <v>338.05200000000002</v>
      </c>
      <c r="E56" s="21">
        <v>0.01</v>
      </c>
    </row>
    <row r="57" spans="1:5" ht="38.25">
      <c r="A57" s="7" t="s">
        <v>248</v>
      </c>
      <c r="B57" s="8" t="s">
        <v>134</v>
      </c>
      <c r="C57" s="8" t="s">
        <v>113</v>
      </c>
      <c r="D57" s="22">
        <f t="shared" si="0"/>
        <v>338.05200000000002</v>
      </c>
      <c r="E57" s="21">
        <v>0.01</v>
      </c>
    </row>
    <row r="58" spans="1:5" ht="38.25">
      <c r="A58" s="8" t="s">
        <v>54</v>
      </c>
      <c r="B58" s="9" t="s">
        <v>220</v>
      </c>
      <c r="C58" s="9"/>
      <c r="D58" s="22">
        <f t="shared" si="0"/>
        <v>77075.856</v>
      </c>
      <c r="E58" s="21">
        <v>2.2799999999999998</v>
      </c>
    </row>
    <row r="59" spans="1:5" ht="51">
      <c r="A59" s="7" t="s">
        <v>239</v>
      </c>
      <c r="B59" s="8" t="s">
        <v>156</v>
      </c>
      <c r="C59" s="8" t="s">
        <v>162</v>
      </c>
      <c r="D59" s="22">
        <f t="shared" si="0"/>
        <v>10817.664000000001</v>
      </c>
      <c r="E59" s="21">
        <v>0.32</v>
      </c>
    </row>
    <row r="60" spans="1:5" ht="25.5">
      <c r="A60" s="7" t="s">
        <v>55</v>
      </c>
      <c r="B60" s="8" t="s">
        <v>157</v>
      </c>
      <c r="C60" s="8" t="s">
        <v>33</v>
      </c>
      <c r="D60" s="22">
        <f t="shared" si="0"/>
        <v>6084.9359999999997</v>
      </c>
      <c r="E60" s="21">
        <v>0.18</v>
      </c>
    </row>
    <row r="61" spans="1:5" ht="25.5">
      <c r="A61" s="7" t="s">
        <v>151</v>
      </c>
      <c r="B61" s="8" t="s">
        <v>158</v>
      </c>
      <c r="C61" s="8" t="s">
        <v>33</v>
      </c>
      <c r="D61" s="22">
        <f t="shared" si="0"/>
        <v>14536.235999999997</v>
      </c>
      <c r="E61" s="21">
        <v>0.43</v>
      </c>
    </row>
    <row r="62" spans="1:5">
      <c r="A62" s="7" t="s">
        <v>152</v>
      </c>
      <c r="B62" s="8" t="s">
        <v>160</v>
      </c>
      <c r="C62" s="8" t="s">
        <v>33</v>
      </c>
      <c r="D62" s="22">
        <f t="shared" si="0"/>
        <v>7437.1439999999993</v>
      </c>
      <c r="E62" s="21">
        <v>0.22</v>
      </c>
    </row>
    <row r="63" spans="1:5">
      <c r="A63" s="7" t="s">
        <v>153</v>
      </c>
      <c r="B63" s="8" t="s">
        <v>75</v>
      </c>
      <c r="C63" s="8" t="s">
        <v>33</v>
      </c>
      <c r="D63" s="22">
        <f t="shared" si="0"/>
        <v>7099.0920000000006</v>
      </c>
      <c r="E63" s="21">
        <v>0.21</v>
      </c>
    </row>
    <row r="64" spans="1:5">
      <c r="A64" s="7" t="s">
        <v>154</v>
      </c>
      <c r="B64" s="8" t="s">
        <v>161</v>
      </c>
      <c r="C64" s="8" t="s">
        <v>163</v>
      </c>
      <c r="D64" s="22">
        <f t="shared" si="0"/>
        <v>12507.923999999999</v>
      </c>
      <c r="E64" s="21">
        <v>0.37</v>
      </c>
    </row>
    <row r="65" spans="1:5" ht="25.5">
      <c r="A65" s="7" t="s">
        <v>249</v>
      </c>
      <c r="B65" s="8" t="s">
        <v>221</v>
      </c>
      <c r="C65" s="8" t="s">
        <v>97</v>
      </c>
      <c r="D65" s="22">
        <f t="shared" si="0"/>
        <v>7775.1959999999999</v>
      </c>
      <c r="E65" s="21">
        <v>0.23</v>
      </c>
    </row>
    <row r="66" spans="1:5" ht="63.75">
      <c r="A66" s="7" t="s">
        <v>155</v>
      </c>
      <c r="B66" s="8" t="s">
        <v>159</v>
      </c>
      <c r="C66" s="8" t="s">
        <v>139</v>
      </c>
      <c r="D66" s="22">
        <f t="shared" si="0"/>
        <v>10817.664000000001</v>
      </c>
      <c r="E66" s="21">
        <v>0.32</v>
      </c>
    </row>
    <row r="67" spans="1:5" ht="38.25">
      <c r="A67" s="8" t="s">
        <v>56</v>
      </c>
      <c r="B67" s="9" t="s">
        <v>57</v>
      </c>
      <c r="C67" s="9"/>
      <c r="D67" s="22">
        <f t="shared" si="0"/>
        <v>104796.12</v>
      </c>
      <c r="E67" s="21">
        <v>3.1</v>
      </c>
    </row>
    <row r="68" spans="1:5" ht="76.5">
      <c r="A68" s="7" t="s">
        <v>58</v>
      </c>
      <c r="B68" s="8" t="s">
        <v>59</v>
      </c>
      <c r="C68" s="8" t="s">
        <v>33</v>
      </c>
      <c r="D68" s="22">
        <f t="shared" si="0"/>
        <v>21973.38</v>
      </c>
      <c r="E68" s="21">
        <v>0.65</v>
      </c>
    </row>
    <row r="69" spans="1:5" ht="63.75">
      <c r="A69" s="7" t="s">
        <v>60</v>
      </c>
      <c r="B69" s="8" t="s">
        <v>61</v>
      </c>
      <c r="C69" s="8" t="s">
        <v>162</v>
      </c>
      <c r="D69" s="22">
        <f t="shared" si="0"/>
        <v>23325.587999999996</v>
      </c>
      <c r="E69" s="21">
        <v>0.69</v>
      </c>
    </row>
    <row r="70" spans="1:5" ht="38.25">
      <c r="A70" s="7" t="s">
        <v>62</v>
      </c>
      <c r="B70" s="8" t="s">
        <v>63</v>
      </c>
      <c r="C70" s="8" t="s">
        <v>164</v>
      </c>
      <c r="D70" s="22">
        <f t="shared" si="0"/>
        <v>8789.3520000000008</v>
      </c>
      <c r="E70" s="21">
        <v>0.26</v>
      </c>
    </row>
    <row r="71" spans="1:5" ht="51">
      <c r="A71" s="7" t="s">
        <v>64</v>
      </c>
      <c r="B71" s="8" t="s">
        <v>65</v>
      </c>
      <c r="C71" s="8" t="s">
        <v>139</v>
      </c>
      <c r="D71" s="22">
        <f t="shared" si="0"/>
        <v>3380.5199999999995</v>
      </c>
      <c r="E71" s="21">
        <v>0.1</v>
      </c>
    </row>
    <row r="72" spans="1:5" ht="38.25">
      <c r="A72" s="7" t="s">
        <v>66</v>
      </c>
      <c r="B72" s="8" t="s">
        <v>67</v>
      </c>
      <c r="C72" s="8" t="s">
        <v>164</v>
      </c>
      <c r="D72" s="22">
        <f t="shared" si="0"/>
        <v>36509.616000000002</v>
      </c>
      <c r="E72" s="21">
        <v>1.08</v>
      </c>
    </row>
    <row r="73" spans="1:5" ht="51">
      <c r="A73" s="7" t="s">
        <v>68</v>
      </c>
      <c r="B73" s="8" t="s">
        <v>291</v>
      </c>
      <c r="C73" s="8" t="s">
        <v>139</v>
      </c>
      <c r="D73" s="22">
        <f t="shared" si="0"/>
        <v>10817.664000000001</v>
      </c>
      <c r="E73" s="21">
        <v>0.32</v>
      </c>
    </row>
    <row r="74" spans="1:5" ht="38.25">
      <c r="A74" s="8" t="s">
        <v>69</v>
      </c>
      <c r="B74" s="9" t="s">
        <v>70</v>
      </c>
      <c r="C74" s="9"/>
      <c r="D74" s="22">
        <f t="shared" ref="D74:D107" si="1">E74*2817.1*12</f>
        <v>81132.479999999996</v>
      </c>
      <c r="E74" s="21">
        <v>2.4</v>
      </c>
    </row>
    <row r="75" spans="1:5" ht="38.25">
      <c r="A75" s="7" t="s">
        <v>71</v>
      </c>
      <c r="B75" s="8" t="s">
        <v>165</v>
      </c>
      <c r="C75" s="8" t="s">
        <v>33</v>
      </c>
      <c r="D75" s="22">
        <f t="shared" si="1"/>
        <v>18254.808000000001</v>
      </c>
      <c r="E75" s="21">
        <v>0.54</v>
      </c>
    </row>
    <row r="76" spans="1:5" ht="63.75">
      <c r="A76" s="7" t="s">
        <v>73</v>
      </c>
      <c r="B76" s="8" t="s">
        <v>166</v>
      </c>
      <c r="C76" s="8" t="s">
        <v>170</v>
      </c>
      <c r="D76" s="22">
        <f t="shared" si="1"/>
        <v>11831.82</v>
      </c>
      <c r="E76" s="21">
        <v>0.35</v>
      </c>
    </row>
    <row r="77" spans="1:5" ht="38.25">
      <c r="A77" s="7" t="s">
        <v>74</v>
      </c>
      <c r="B77" s="8" t="s">
        <v>72</v>
      </c>
      <c r="C77" s="8" t="s">
        <v>33</v>
      </c>
      <c r="D77" s="22">
        <f t="shared" si="1"/>
        <v>8789.3520000000008</v>
      </c>
      <c r="E77" s="21">
        <v>0.26</v>
      </c>
    </row>
    <row r="78" spans="1:5" ht="25.5">
      <c r="A78" s="7" t="s">
        <v>76</v>
      </c>
      <c r="B78" s="8" t="s">
        <v>167</v>
      </c>
      <c r="C78" s="8" t="s">
        <v>33</v>
      </c>
      <c r="D78" s="22">
        <f t="shared" si="1"/>
        <v>13522.079999999998</v>
      </c>
      <c r="E78" s="21">
        <v>0.4</v>
      </c>
    </row>
    <row r="79" spans="1:5" ht="51">
      <c r="A79" s="7" t="s">
        <v>77</v>
      </c>
      <c r="B79" s="8" t="s">
        <v>168</v>
      </c>
      <c r="C79" s="8" t="s">
        <v>164</v>
      </c>
      <c r="D79" s="22">
        <f t="shared" si="1"/>
        <v>9127.4040000000005</v>
      </c>
      <c r="E79" s="21">
        <v>0.27</v>
      </c>
    </row>
    <row r="80" spans="1:5" ht="38.25">
      <c r="A80" s="7" t="s">
        <v>78</v>
      </c>
      <c r="B80" s="8" t="s">
        <v>169</v>
      </c>
      <c r="C80" s="8" t="s">
        <v>164</v>
      </c>
      <c r="D80" s="22">
        <f t="shared" si="1"/>
        <v>19607.016</v>
      </c>
      <c r="E80" s="21">
        <v>0.57999999999999996</v>
      </c>
    </row>
    <row r="81" spans="1:5" ht="38.25">
      <c r="A81" s="8" t="s">
        <v>79</v>
      </c>
      <c r="B81" s="9" t="s">
        <v>80</v>
      </c>
      <c r="C81" s="9"/>
      <c r="D81" s="22">
        <f t="shared" si="1"/>
        <v>18930.912</v>
      </c>
      <c r="E81" s="21">
        <v>0.56000000000000005</v>
      </c>
    </row>
    <row r="82" spans="1:5" ht="51">
      <c r="A82" s="7" t="s">
        <v>81</v>
      </c>
      <c r="B82" s="8" t="s">
        <v>82</v>
      </c>
      <c r="C82" s="8" t="s">
        <v>33</v>
      </c>
      <c r="D82" s="22">
        <f t="shared" si="1"/>
        <v>676.10400000000004</v>
      </c>
      <c r="E82" s="21">
        <v>0.02</v>
      </c>
    </row>
    <row r="83" spans="1:5" ht="25.5">
      <c r="A83" s="7" t="s">
        <v>83</v>
      </c>
      <c r="B83" s="8" t="s">
        <v>84</v>
      </c>
      <c r="C83" s="8" t="s">
        <v>33</v>
      </c>
      <c r="D83" s="22">
        <f t="shared" si="1"/>
        <v>3718.5719999999997</v>
      </c>
      <c r="E83" s="21">
        <v>0.11</v>
      </c>
    </row>
    <row r="84" spans="1:5" ht="51">
      <c r="A84" s="7" t="s">
        <v>85</v>
      </c>
      <c r="B84" s="8" t="s">
        <v>86</v>
      </c>
      <c r="C84" s="8" t="s">
        <v>150</v>
      </c>
      <c r="D84" s="22">
        <f t="shared" si="1"/>
        <v>7437.1439999999993</v>
      </c>
      <c r="E84" s="21">
        <v>0.22</v>
      </c>
    </row>
    <row r="85" spans="1:5" ht="38.25">
      <c r="A85" s="7" t="s">
        <v>87</v>
      </c>
      <c r="B85" s="8" t="s">
        <v>171</v>
      </c>
      <c r="C85" s="8" t="s">
        <v>164</v>
      </c>
      <c r="D85" s="22">
        <f t="shared" si="1"/>
        <v>2704.4160000000002</v>
      </c>
      <c r="E85" s="21">
        <v>0.08</v>
      </c>
    </row>
    <row r="86" spans="1:5" ht="25.5">
      <c r="A86" s="7" t="s">
        <v>180</v>
      </c>
      <c r="B86" s="8" t="s">
        <v>172</v>
      </c>
      <c r="C86" s="8" t="s">
        <v>102</v>
      </c>
      <c r="D86" s="22">
        <f t="shared" si="1"/>
        <v>4394.6760000000004</v>
      </c>
      <c r="E86" s="21">
        <v>0.13</v>
      </c>
    </row>
    <row r="87" spans="1:5" ht="25.5">
      <c r="A87" s="8" t="s">
        <v>264</v>
      </c>
      <c r="B87" s="9" t="s">
        <v>89</v>
      </c>
      <c r="C87" s="9"/>
      <c r="D87" s="22">
        <f t="shared" si="1"/>
        <v>49355.59199999999</v>
      </c>
      <c r="E87" s="21">
        <v>1.46</v>
      </c>
    </row>
    <row r="88" spans="1:5" ht="76.5">
      <c r="A88" s="7" t="s">
        <v>265</v>
      </c>
      <c r="B88" s="8" t="s">
        <v>289</v>
      </c>
      <c r="C88" s="8" t="s">
        <v>238</v>
      </c>
      <c r="D88" s="22">
        <f t="shared" si="1"/>
        <v>34481.304000000004</v>
      </c>
      <c r="E88" s="21">
        <v>1.02</v>
      </c>
    </row>
    <row r="89" spans="1:5" ht="76.5">
      <c r="A89" s="7" t="s">
        <v>263</v>
      </c>
      <c r="B89" s="8" t="s">
        <v>93</v>
      </c>
      <c r="C89" s="8" t="s">
        <v>238</v>
      </c>
      <c r="D89" s="22">
        <f t="shared" si="1"/>
        <v>8789.3520000000008</v>
      </c>
      <c r="E89" s="21">
        <v>0.26</v>
      </c>
    </row>
    <row r="90" spans="1:5" ht="76.5">
      <c r="A90" s="7" t="s">
        <v>266</v>
      </c>
      <c r="B90" s="8" t="s">
        <v>95</v>
      </c>
      <c r="C90" s="8" t="s">
        <v>238</v>
      </c>
      <c r="D90" s="22">
        <f t="shared" si="1"/>
        <v>2028.3119999999999</v>
      </c>
      <c r="E90" s="21">
        <v>0.06</v>
      </c>
    </row>
    <row r="91" spans="1:5" ht="76.5">
      <c r="A91" s="7" t="s">
        <v>267</v>
      </c>
      <c r="B91" s="8" t="s">
        <v>96</v>
      </c>
      <c r="C91" s="8" t="s">
        <v>238</v>
      </c>
      <c r="D91" s="22">
        <f t="shared" si="1"/>
        <v>4056.6239999999998</v>
      </c>
      <c r="E91" s="21">
        <v>0.12</v>
      </c>
    </row>
    <row r="92" spans="1:5">
      <c r="A92" s="33" t="s">
        <v>182</v>
      </c>
      <c r="B92" s="34"/>
      <c r="C92" s="34"/>
      <c r="D92" s="34"/>
      <c r="E92" s="21"/>
    </row>
    <row r="93" spans="1:5" ht="89.25">
      <c r="A93" s="16" t="s">
        <v>88</v>
      </c>
      <c r="B93" s="8" t="s">
        <v>258</v>
      </c>
      <c r="C93" s="8"/>
      <c r="D93" s="22">
        <f t="shared" si="1"/>
        <v>30762.732000000004</v>
      </c>
      <c r="E93" s="21">
        <v>0.91</v>
      </c>
    </row>
    <row r="94" spans="1:5" ht="76.5">
      <c r="A94" s="8" t="s">
        <v>90</v>
      </c>
      <c r="B94" s="8" t="s">
        <v>255</v>
      </c>
      <c r="C94" s="8" t="s">
        <v>238</v>
      </c>
      <c r="D94" s="22">
        <f t="shared" si="1"/>
        <v>9465.4560000000001</v>
      </c>
      <c r="E94" s="21">
        <v>0.28000000000000003</v>
      </c>
    </row>
    <row r="95" spans="1:5" ht="76.5">
      <c r="A95" s="8" t="s">
        <v>92</v>
      </c>
      <c r="B95" s="8" t="s">
        <v>235</v>
      </c>
      <c r="C95" s="8" t="s">
        <v>238</v>
      </c>
      <c r="D95" s="22">
        <f t="shared" si="1"/>
        <v>13522.079999999998</v>
      </c>
      <c r="E95" s="21">
        <v>0.4</v>
      </c>
    </row>
    <row r="96" spans="1:5" ht="76.5">
      <c r="A96" s="8" t="s">
        <v>94</v>
      </c>
      <c r="B96" s="8" t="s">
        <v>186</v>
      </c>
      <c r="C96" s="8" t="s">
        <v>238</v>
      </c>
      <c r="D96" s="22">
        <f t="shared" si="1"/>
        <v>4732.7280000000001</v>
      </c>
      <c r="E96" s="21">
        <v>0.14000000000000001</v>
      </c>
    </row>
    <row r="97" spans="1:5">
      <c r="A97" s="8" t="s">
        <v>240</v>
      </c>
      <c r="B97" s="8" t="s">
        <v>178</v>
      </c>
      <c r="C97" s="8" t="s">
        <v>185</v>
      </c>
      <c r="D97" s="22">
        <f t="shared" si="1"/>
        <v>3042.4679999999998</v>
      </c>
      <c r="E97" s="21">
        <v>0.09</v>
      </c>
    </row>
    <row r="98" spans="1:5" ht="76.5">
      <c r="A98" s="8" t="s">
        <v>179</v>
      </c>
      <c r="B98" s="8" t="s">
        <v>259</v>
      </c>
      <c r="C98" s="8"/>
      <c r="D98" s="22">
        <f t="shared" si="1"/>
        <v>35833.512000000002</v>
      </c>
      <c r="E98" s="21">
        <v>1.06</v>
      </c>
    </row>
    <row r="99" spans="1:5">
      <c r="A99" s="8" t="s">
        <v>241</v>
      </c>
      <c r="B99" s="8" t="s">
        <v>103</v>
      </c>
      <c r="C99" s="8" t="s">
        <v>190</v>
      </c>
      <c r="D99" s="22">
        <f t="shared" si="1"/>
        <v>4394.6760000000004</v>
      </c>
      <c r="E99" s="21">
        <v>0.13</v>
      </c>
    </row>
    <row r="100" spans="1:5" ht="76.5">
      <c r="A100" s="8" t="s">
        <v>106</v>
      </c>
      <c r="B100" s="8" t="s">
        <v>186</v>
      </c>
      <c r="C100" s="8" t="s">
        <v>238</v>
      </c>
      <c r="D100" s="22">
        <f t="shared" si="1"/>
        <v>5408.8320000000003</v>
      </c>
      <c r="E100" s="21">
        <v>0.16</v>
      </c>
    </row>
    <row r="101" spans="1:5">
      <c r="A101" s="8" t="s">
        <v>242</v>
      </c>
      <c r="B101" s="8" t="s">
        <v>236</v>
      </c>
      <c r="C101" s="8" t="s">
        <v>150</v>
      </c>
      <c r="D101" s="22">
        <f t="shared" si="1"/>
        <v>25691.952000000001</v>
      </c>
      <c r="E101" s="21">
        <v>0.76</v>
      </c>
    </row>
    <row r="102" spans="1:5">
      <c r="A102" s="8" t="s">
        <v>173</v>
      </c>
      <c r="B102" s="8" t="s">
        <v>178</v>
      </c>
      <c r="C102" s="8" t="s">
        <v>191</v>
      </c>
      <c r="D102" s="22">
        <f t="shared" si="1"/>
        <v>338.05200000000002</v>
      </c>
      <c r="E102" s="21">
        <v>0.01</v>
      </c>
    </row>
    <row r="103" spans="1:5" ht="63.75">
      <c r="A103" s="8" t="s">
        <v>98</v>
      </c>
      <c r="B103" s="9" t="s">
        <v>99</v>
      </c>
      <c r="C103" s="9"/>
      <c r="D103" s="22">
        <f t="shared" si="1"/>
        <v>338.05200000000002</v>
      </c>
      <c r="E103" s="21">
        <v>0.01</v>
      </c>
    </row>
    <row r="104" spans="1:5" ht="76.5">
      <c r="A104" s="7" t="s">
        <v>100</v>
      </c>
      <c r="B104" s="8" t="s">
        <v>99</v>
      </c>
      <c r="C104" s="8" t="s">
        <v>174</v>
      </c>
      <c r="D104" s="22">
        <f t="shared" si="1"/>
        <v>338.05200000000002</v>
      </c>
      <c r="E104" s="21">
        <v>0.01</v>
      </c>
    </row>
    <row r="105" spans="1:5" ht="51">
      <c r="A105" s="8" t="s">
        <v>268</v>
      </c>
      <c r="B105" s="9" t="s">
        <v>101</v>
      </c>
      <c r="C105" s="9"/>
      <c r="D105" s="22">
        <f t="shared" si="1"/>
        <v>7437.1439999999993</v>
      </c>
      <c r="E105" s="21">
        <v>0.22</v>
      </c>
    </row>
    <row r="106" spans="1:5" ht="63.75">
      <c r="A106" s="8" t="s">
        <v>269</v>
      </c>
      <c r="B106" s="8" t="s">
        <v>101</v>
      </c>
      <c r="C106" s="8" t="s">
        <v>237</v>
      </c>
      <c r="D106" s="22">
        <f t="shared" si="1"/>
        <v>7437.1439999999993</v>
      </c>
      <c r="E106" s="21">
        <v>0.22</v>
      </c>
    </row>
    <row r="107" spans="1:5">
      <c r="A107" s="7"/>
      <c r="B107" s="17" t="s">
        <v>105</v>
      </c>
      <c r="C107" s="8"/>
      <c r="D107" s="22">
        <f t="shared" si="1"/>
        <v>646693.47599999991</v>
      </c>
      <c r="E107" s="21">
        <v>19.13</v>
      </c>
    </row>
  </sheetData>
  <mergeCells count="7">
    <mergeCell ref="A92:D92"/>
    <mergeCell ref="A2:D2"/>
    <mergeCell ref="A3:D3"/>
    <mergeCell ref="A4:D4"/>
    <mergeCell ref="A5:D5"/>
    <mergeCell ref="A8:D8"/>
    <mergeCell ref="A53:D53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106"/>
  <sheetViews>
    <sheetView topLeftCell="A34" zoomScale="65" zoomScaleNormal="65" workbookViewId="0">
      <selection activeCell="G10" sqref="G10"/>
    </sheetView>
  </sheetViews>
  <sheetFormatPr defaultRowHeight="15"/>
  <cols>
    <col min="1" max="1" width="9.85546875" customWidth="1"/>
    <col min="2" max="2" width="53.85546875" customWidth="1"/>
    <col min="3" max="3" width="13.5703125" customWidth="1"/>
    <col min="4" max="4" width="10.42578125" customWidth="1"/>
    <col min="5" max="5" width="15.42578125" customWidth="1"/>
  </cols>
  <sheetData>
    <row r="1" spans="1:5" ht="15.75">
      <c r="A1" s="1"/>
    </row>
    <row r="2" spans="1:5" ht="15.75">
      <c r="A2" s="40" t="s">
        <v>0</v>
      </c>
      <c r="B2" s="40"/>
      <c r="C2" s="40"/>
      <c r="D2" s="40"/>
    </row>
    <row r="3" spans="1:5" ht="15.75">
      <c r="A3" s="40" t="s">
        <v>183</v>
      </c>
      <c r="B3" s="40"/>
      <c r="C3" s="40"/>
      <c r="D3" s="40"/>
    </row>
    <row r="4" spans="1:5" ht="15.75">
      <c r="A4" s="40" t="s">
        <v>1</v>
      </c>
      <c r="B4" s="40"/>
      <c r="C4" s="40"/>
      <c r="D4" s="40"/>
    </row>
    <row r="5" spans="1:5" ht="66" customHeight="1">
      <c r="A5" s="41" t="s">
        <v>200</v>
      </c>
      <c r="B5" s="42"/>
      <c r="C5" s="42"/>
      <c r="D5" s="42"/>
    </row>
    <row r="6" spans="1:5" ht="18.75">
      <c r="A6" s="2"/>
    </row>
    <row r="7" spans="1:5" ht="51">
      <c r="A7" s="18" t="s">
        <v>2</v>
      </c>
      <c r="B7" s="18" t="s">
        <v>3</v>
      </c>
      <c r="C7" s="18" t="s">
        <v>4</v>
      </c>
      <c r="D7" s="18" t="s">
        <v>5</v>
      </c>
      <c r="E7" s="18" t="s">
        <v>6</v>
      </c>
    </row>
    <row r="8" spans="1:5" ht="55.5" customHeight="1">
      <c r="A8" s="43" t="s">
        <v>7</v>
      </c>
      <c r="B8" s="44"/>
      <c r="C8" s="44"/>
      <c r="D8" s="44"/>
      <c r="E8" s="21"/>
    </row>
    <row r="9" spans="1:5" ht="25.5">
      <c r="A9" s="8" t="s">
        <v>8</v>
      </c>
      <c r="B9" s="9" t="s">
        <v>9</v>
      </c>
      <c r="C9" s="9"/>
      <c r="D9" s="22">
        <f>E9*3844.4*12</f>
        <v>8765.232</v>
      </c>
      <c r="E9" s="21">
        <f>SUM(E10:E14)</f>
        <v>0.19</v>
      </c>
    </row>
    <row r="10" spans="1:5" ht="38.25">
      <c r="A10" s="7" t="s">
        <v>10</v>
      </c>
      <c r="B10" s="8" t="s">
        <v>108</v>
      </c>
      <c r="C10" s="8" t="s">
        <v>33</v>
      </c>
      <c r="D10" s="22">
        <f t="shared" ref="D10:D73" si="0">E10*3844.4*12</f>
        <v>922.65600000000006</v>
      </c>
      <c r="E10" s="21">
        <v>0.02</v>
      </c>
    </row>
    <row r="11" spans="1:5" ht="38.25">
      <c r="A11" s="7" t="s">
        <v>12</v>
      </c>
      <c r="B11" s="8" t="s">
        <v>109</v>
      </c>
      <c r="C11" s="8" t="s">
        <v>33</v>
      </c>
      <c r="D11" s="22">
        <f t="shared" si="0"/>
        <v>922.65600000000006</v>
      </c>
      <c r="E11" s="21">
        <v>0.02</v>
      </c>
    </row>
    <row r="12" spans="1:5" ht="51">
      <c r="A12" s="7" t="s">
        <v>175</v>
      </c>
      <c r="B12" s="8" t="s">
        <v>110</v>
      </c>
      <c r="C12" s="8" t="s">
        <v>111</v>
      </c>
      <c r="D12" s="22">
        <f t="shared" si="0"/>
        <v>922.65600000000006</v>
      </c>
      <c r="E12" s="21">
        <v>0.02</v>
      </c>
    </row>
    <row r="13" spans="1:5" ht="25.5">
      <c r="A13" s="7" t="s">
        <v>176</v>
      </c>
      <c r="B13" s="8" t="s">
        <v>195</v>
      </c>
      <c r="C13" s="8" t="s">
        <v>196</v>
      </c>
      <c r="D13" s="22">
        <f t="shared" si="0"/>
        <v>4613.2800000000007</v>
      </c>
      <c r="E13" s="21">
        <v>0.1</v>
      </c>
    </row>
    <row r="14" spans="1:5" ht="38.25">
      <c r="A14" s="7" t="s">
        <v>225</v>
      </c>
      <c r="B14" s="8" t="s">
        <v>112</v>
      </c>
      <c r="C14" s="8" t="s">
        <v>113</v>
      </c>
      <c r="D14" s="22">
        <f t="shared" si="0"/>
        <v>1383.9839999999999</v>
      </c>
      <c r="E14" s="21">
        <v>0.03</v>
      </c>
    </row>
    <row r="15" spans="1:5">
      <c r="A15" s="8" t="s">
        <v>13</v>
      </c>
      <c r="B15" s="9" t="s">
        <v>14</v>
      </c>
      <c r="C15" s="9"/>
      <c r="D15" s="22">
        <f t="shared" si="0"/>
        <v>2767.9679999999998</v>
      </c>
      <c r="E15" s="21">
        <f>SUM(E16:E18)</f>
        <v>0.06</v>
      </c>
    </row>
    <row r="16" spans="1:5" ht="38.25">
      <c r="A16" s="7" t="s">
        <v>15</v>
      </c>
      <c r="B16" s="8" t="s">
        <v>114</v>
      </c>
      <c r="C16" s="8" t="s">
        <v>33</v>
      </c>
      <c r="D16" s="22">
        <f t="shared" si="0"/>
        <v>922.65600000000006</v>
      </c>
      <c r="E16" s="21">
        <v>0.02</v>
      </c>
    </row>
    <row r="17" spans="1:5" ht="63.75">
      <c r="A17" s="7" t="s">
        <v>116</v>
      </c>
      <c r="B17" s="8" t="s">
        <v>115</v>
      </c>
      <c r="C17" s="8" t="s">
        <v>33</v>
      </c>
      <c r="D17" s="22">
        <f t="shared" si="0"/>
        <v>922.65600000000006</v>
      </c>
      <c r="E17" s="21">
        <v>0.02</v>
      </c>
    </row>
    <row r="18" spans="1:5" ht="38.25">
      <c r="A18" s="7" t="s">
        <v>16</v>
      </c>
      <c r="B18" s="8" t="s">
        <v>17</v>
      </c>
      <c r="C18" s="8" t="s">
        <v>33</v>
      </c>
      <c r="D18" s="22">
        <f t="shared" si="0"/>
        <v>922.65600000000006</v>
      </c>
      <c r="E18" s="21">
        <v>0.02</v>
      </c>
    </row>
    <row r="19" spans="1:5" ht="25.5">
      <c r="A19" s="8" t="s">
        <v>18</v>
      </c>
      <c r="B19" s="9" t="s">
        <v>19</v>
      </c>
      <c r="C19" s="9"/>
      <c r="D19" s="22">
        <f t="shared" si="0"/>
        <v>1383.9839999999999</v>
      </c>
      <c r="E19" s="21">
        <f>SUM(E20:E22)</f>
        <v>0.03</v>
      </c>
    </row>
    <row r="20" spans="1:5" ht="76.5">
      <c r="A20" s="7" t="s">
        <v>20</v>
      </c>
      <c r="B20" s="8" t="s">
        <v>118</v>
      </c>
      <c r="C20" s="8" t="s">
        <v>33</v>
      </c>
      <c r="D20" s="22">
        <f t="shared" si="0"/>
        <v>461.32800000000003</v>
      </c>
      <c r="E20" s="21">
        <v>0.01</v>
      </c>
    </row>
    <row r="21" spans="1:5" ht="51">
      <c r="A21" s="7" t="s">
        <v>21</v>
      </c>
      <c r="B21" s="8" t="s">
        <v>119</v>
      </c>
      <c r="C21" s="8" t="s">
        <v>33</v>
      </c>
      <c r="D21" s="22">
        <f t="shared" si="0"/>
        <v>461.32800000000003</v>
      </c>
      <c r="E21" s="21">
        <v>0.01</v>
      </c>
    </row>
    <row r="22" spans="1:5" ht="51">
      <c r="A22" s="7" t="s">
        <v>117</v>
      </c>
      <c r="B22" s="8" t="s">
        <v>120</v>
      </c>
      <c r="C22" s="8" t="s">
        <v>113</v>
      </c>
      <c r="D22" s="22">
        <f t="shared" si="0"/>
        <v>461.32800000000003</v>
      </c>
      <c r="E22" s="21">
        <v>0.01</v>
      </c>
    </row>
    <row r="23" spans="1:5" ht="25.5">
      <c r="A23" s="8" t="s">
        <v>22</v>
      </c>
      <c r="B23" s="9" t="s">
        <v>224</v>
      </c>
      <c r="C23" s="9"/>
      <c r="D23" s="22">
        <f t="shared" si="0"/>
        <v>1383.9839999999999</v>
      </c>
      <c r="E23" s="21">
        <f>SUM(E24:E26)</f>
        <v>0.03</v>
      </c>
    </row>
    <row r="24" spans="1:5" ht="38.25">
      <c r="A24" s="7" t="s">
        <v>23</v>
      </c>
      <c r="B24" s="8" t="s">
        <v>123</v>
      </c>
      <c r="C24" s="8" t="s">
        <v>33</v>
      </c>
      <c r="D24" s="22">
        <f t="shared" si="0"/>
        <v>461.32800000000003</v>
      </c>
      <c r="E24" s="21">
        <v>0.01</v>
      </c>
    </row>
    <row r="25" spans="1:5" ht="63.75">
      <c r="A25" s="7" t="s">
        <v>24</v>
      </c>
      <c r="B25" s="8" t="s">
        <v>122</v>
      </c>
      <c r="C25" s="8" t="s">
        <v>33</v>
      </c>
      <c r="D25" s="22">
        <f t="shared" si="0"/>
        <v>461.32800000000003</v>
      </c>
      <c r="E25" s="21">
        <v>0.01</v>
      </c>
    </row>
    <row r="26" spans="1:5" ht="38.25">
      <c r="A26" s="7" t="s">
        <v>226</v>
      </c>
      <c r="B26" s="8" t="s">
        <v>28</v>
      </c>
      <c r="C26" s="8" t="s">
        <v>113</v>
      </c>
      <c r="D26" s="22">
        <f t="shared" si="0"/>
        <v>461.32800000000003</v>
      </c>
      <c r="E26" s="21">
        <v>0.01</v>
      </c>
    </row>
    <row r="27" spans="1:5" ht="25.5">
      <c r="A27" s="8" t="s">
        <v>25</v>
      </c>
      <c r="B27" s="9" t="s">
        <v>30</v>
      </c>
      <c r="C27" s="9"/>
      <c r="D27" s="22">
        <f t="shared" si="0"/>
        <v>28602.336000000003</v>
      </c>
      <c r="E27" s="21">
        <f>SUM(E28:E33)</f>
        <v>0.62</v>
      </c>
    </row>
    <row r="28" spans="1:5">
      <c r="A28" s="12" t="s">
        <v>26</v>
      </c>
      <c r="B28" s="13" t="s">
        <v>127</v>
      </c>
      <c r="C28" s="8" t="s">
        <v>11</v>
      </c>
      <c r="D28" s="22">
        <f t="shared" si="0"/>
        <v>2306.6400000000003</v>
      </c>
      <c r="E28" s="21">
        <v>0.05</v>
      </c>
    </row>
    <row r="29" spans="1:5" ht="102">
      <c r="A29" s="7" t="s">
        <v>27</v>
      </c>
      <c r="B29" s="8" t="s">
        <v>128</v>
      </c>
      <c r="C29" s="8" t="s">
        <v>11</v>
      </c>
      <c r="D29" s="22">
        <f t="shared" si="0"/>
        <v>1845.3120000000001</v>
      </c>
      <c r="E29" s="21">
        <v>0.04</v>
      </c>
    </row>
    <row r="30" spans="1:5" ht="51">
      <c r="A30" s="7" t="s">
        <v>124</v>
      </c>
      <c r="B30" s="8" t="s">
        <v>129</v>
      </c>
      <c r="C30" s="8" t="s">
        <v>111</v>
      </c>
      <c r="D30" s="22">
        <f t="shared" si="0"/>
        <v>1383.9839999999999</v>
      </c>
      <c r="E30" s="21">
        <v>0.03</v>
      </c>
    </row>
    <row r="31" spans="1:5" ht="38.25">
      <c r="A31" s="7" t="s">
        <v>125</v>
      </c>
      <c r="B31" s="8" t="s">
        <v>130</v>
      </c>
      <c r="C31" s="8" t="s">
        <v>111</v>
      </c>
      <c r="D31" s="22">
        <f t="shared" si="0"/>
        <v>922.65600000000006</v>
      </c>
      <c r="E31" s="21">
        <v>0.02</v>
      </c>
    </row>
    <row r="32" spans="1:5" ht="25.5">
      <c r="A32" s="7" t="s">
        <v>126</v>
      </c>
      <c r="B32" s="8" t="s">
        <v>131</v>
      </c>
      <c r="C32" s="8" t="s">
        <v>97</v>
      </c>
      <c r="D32" s="22">
        <f t="shared" si="0"/>
        <v>7842.5760000000009</v>
      </c>
      <c r="E32" s="21">
        <v>0.17</v>
      </c>
    </row>
    <row r="33" spans="1:5" ht="38.25">
      <c r="A33" s="7" t="s">
        <v>227</v>
      </c>
      <c r="B33" s="8" t="s">
        <v>197</v>
      </c>
      <c r="C33" s="8" t="s">
        <v>113</v>
      </c>
      <c r="D33" s="22">
        <f t="shared" si="0"/>
        <v>14301.168000000001</v>
      </c>
      <c r="E33" s="21">
        <v>0.31</v>
      </c>
    </row>
    <row r="34" spans="1:5" ht="25.5">
      <c r="A34" s="8" t="s">
        <v>29</v>
      </c>
      <c r="B34" s="9" t="s">
        <v>36</v>
      </c>
      <c r="C34" s="9"/>
      <c r="D34" s="22">
        <f t="shared" si="0"/>
        <v>1383.9839999999999</v>
      </c>
      <c r="E34" s="21">
        <f>SUM(E35:E37)</f>
        <v>0.03</v>
      </c>
    </row>
    <row r="35" spans="1:5" ht="38.25">
      <c r="A35" s="7" t="s">
        <v>31</v>
      </c>
      <c r="B35" s="8" t="s">
        <v>132</v>
      </c>
      <c r="C35" s="8" t="s">
        <v>33</v>
      </c>
      <c r="D35" s="22">
        <f t="shared" si="0"/>
        <v>461.32800000000003</v>
      </c>
      <c r="E35" s="21">
        <v>0.01</v>
      </c>
    </row>
    <row r="36" spans="1:5" ht="51">
      <c r="A36" s="7" t="s">
        <v>32</v>
      </c>
      <c r="B36" s="8" t="s">
        <v>133</v>
      </c>
      <c r="C36" s="8" t="s">
        <v>33</v>
      </c>
      <c r="D36" s="22">
        <f t="shared" si="0"/>
        <v>461.32800000000003</v>
      </c>
      <c r="E36" s="21">
        <v>0.01</v>
      </c>
    </row>
    <row r="37" spans="1:5" ht="38.25">
      <c r="A37" s="7" t="s">
        <v>34</v>
      </c>
      <c r="B37" s="8" t="s">
        <v>134</v>
      </c>
      <c r="C37" s="8" t="s">
        <v>113</v>
      </c>
      <c r="D37" s="22">
        <f t="shared" si="0"/>
        <v>461.32800000000003</v>
      </c>
      <c r="E37" s="21">
        <v>0.01</v>
      </c>
    </row>
    <row r="38" spans="1:5" ht="25.5">
      <c r="A38" s="8" t="s">
        <v>35</v>
      </c>
      <c r="B38" s="9" t="s">
        <v>39</v>
      </c>
      <c r="C38" s="9"/>
      <c r="D38" s="22">
        <f t="shared" si="0"/>
        <v>5074.6080000000002</v>
      </c>
      <c r="E38" s="21">
        <f>SUM(E39:E42)</f>
        <v>0.11</v>
      </c>
    </row>
    <row r="39" spans="1:5" ht="25.5">
      <c r="A39" s="8" t="s">
        <v>37</v>
      </c>
      <c r="B39" s="8" t="s">
        <v>137</v>
      </c>
      <c r="C39" s="8" t="s">
        <v>33</v>
      </c>
      <c r="D39" s="22">
        <f t="shared" si="0"/>
        <v>922.65600000000006</v>
      </c>
      <c r="E39" s="21">
        <v>0.02</v>
      </c>
    </row>
    <row r="40" spans="1:5" ht="51">
      <c r="A40" s="8" t="s">
        <v>230</v>
      </c>
      <c r="B40" s="8" t="s">
        <v>299</v>
      </c>
      <c r="C40" s="8" t="s">
        <v>139</v>
      </c>
      <c r="D40" s="22">
        <f t="shared" si="0"/>
        <v>922.65600000000006</v>
      </c>
      <c r="E40" s="21">
        <v>0.02</v>
      </c>
    </row>
    <row r="41" spans="1:5" ht="38.25">
      <c r="A41" s="8" t="s">
        <v>135</v>
      </c>
      <c r="B41" s="8" t="s">
        <v>138</v>
      </c>
      <c r="C41" s="8" t="s">
        <v>33</v>
      </c>
      <c r="D41" s="22">
        <f t="shared" si="0"/>
        <v>922.65600000000006</v>
      </c>
      <c r="E41" s="21">
        <v>0.02</v>
      </c>
    </row>
    <row r="42" spans="1:5" ht="38.25">
      <c r="A42" s="8" t="s">
        <v>136</v>
      </c>
      <c r="B42" s="8" t="s">
        <v>121</v>
      </c>
      <c r="C42" s="8" t="s">
        <v>113</v>
      </c>
      <c r="D42" s="22">
        <f t="shared" si="0"/>
        <v>2306.6400000000003</v>
      </c>
      <c r="E42" s="21">
        <v>0.05</v>
      </c>
    </row>
    <row r="43" spans="1:5" ht="25.5">
      <c r="A43" s="8" t="s">
        <v>38</v>
      </c>
      <c r="B43" s="9" t="s">
        <v>140</v>
      </c>
      <c r="C43" s="9"/>
      <c r="D43" s="22">
        <f t="shared" si="0"/>
        <v>1383.9839999999999</v>
      </c>
      <c r="E43" s="21">
        <f>SUM(E44:E46)</f>
        <v>0.03</v>
      </c>
    </row>
    <row r="44" spans="1:5" ht="76.5">
      <c r="A44" s="7" t="s">
        <v>40</v>
      </c>
      <c r="B44" s="8" t="s">
        <v>142</v>
      </c>
      <c r="C44" s="8" t="s">
        <v>33</v>
      </c>
      <c r="D44" s="22">
        <f t="shared" si="0"/>
        <v>461.32800000000003</v>
      </c>
      <c r="E44" s="21">
        <v>0.01</v>
      </c>
    </row>
    <row r="45" spans="1:5">
      <c r="A45" s="7" t="s">
        <v>41</v>
      </c>
      <c r="B45" s="8" t="s">
        <v>143</v>
      </c>
      <c r="C45" s="8" t="s">
        <v>33</v>
      </c>
      <c r="D45" s="22">
        <f t="shared" si="0"/>
        <v>461.32800000000003</v>
      </c>
      <c r="E45" s="21">
        <v>0.01</v>
      </c>
    </row>
    <row r="46" spans="1:5" ht="38.25">
      <c r="A46" s="7" t="s">
        <v>141</v>
      </c>
      <c r="B46" s="8" t="s">
        <v>144</v>
      </c>
      <c r="C46" s="8" t="s">
        <v>113</v>
      </c>
      <c r="D46" s="22">
        <f t="shared" si="0"/>
        <v>461.32800000000003</v>
      </c>
      <c r="E46" s="21">
        <v>0.01</v>
      </c>
    </row>
    <row r="47" spans="1:5" ht="89.25">
      <c r="A47" s="7" t="s">
        <v>42</v>
      </c>
      <c r="B47" s="9" t="s">
        <v>145</v>
      </c>
      <c r="C47" s="8"/>
      <c r="D47" s="22">
        <f t="shared" si="0"/>
        <v>236661.26400000002</v>
      </c>
      <c r="E47" s="21">
        <f>SUM(E48:E49)</f>
        <v>5.13</v>
      </c>
    </row>
    <row r="48" spans="1:5" ht="38.25">
      <c r="A48" s="7" t="s">
        <v>43</v>
      </c>
      <c r="B48" s="8" t="s">
        <v>250</v>
      </c>
      <c r="C48" s="8" t="s">
        <v>33</v>
      </c>
      <c r="D48" s="22">
        <f t="shared" si="0"/>
        <v>197448.38400000002</v>
      </c>
      <c r="E48" s="21">
        <v>4.28</v>
      </c>
    </row>
    <row r="49" spans="1:5" ht="25.5">
      <c r="A49" s="7" t="s">
        <v>247</v>
      </c>
      <c r="B49" s="8" t="s">
        <v>188</v>
      </c>
      <c r="C49" s="8" t="s">
        <v>198</v>
      </c>
      <c r="D49" s="22">
        <f t="shared" si="0"/>
        <v>39212.879999999997</v>
      </c>
      <c r="E49" s="21">
        <v>0.85</v>
      </c>
    </row>
    <row r="50" spans="1:5" ht="38.25">
      <c r="A50" s="8" t="s">
        <v>44</v>
      </c>
      <c r="B50" s="9" t="s">
        <v>45</v>
      </c>
      <c r="C50" s="9"/>
      <c r="D50" s="22">
        <f t="shared" si="0"/>
        <v>31831.631999999998</v>
      </c>
      <c r="E50" s="21">
        <f>SUM(E51:E52)</f>
        <v>0.69</v>
      </c>
    </row>
    <row r="51" spans="1:5" ht="63.75">
      <c r="A51" s="7" t="s">
        <v>46</v>
      </c>
      <c r="B51" s="8" t="s">
        <v>199</v>
      </c>
      <c r="C51" s="8" t="s">
        <v>33</v>
      </c>
      <c r="D51" s="22">
        <f t="shared" si="0"/>
        <v>23066.400000000001</v>
      </c>
      <c r="E51" s="21">
        <v>0.5</v>
      </c>
    </row>
    <row r="52" spans="1:5" ht="51">
      <c r="A52" s="7" t="s">
        <v>48</v>
      </c>
      <c r="B52" s="8" t="s">
        <v>49</v>
      </c>
      <c r="C52" s="8" t="s">
        <v>146</v>
      </c>
      <c r="D52" s="22">
        <f t="shared" si="0"/>
        <v>8765.232</v>
      </c>
      <c r="E52" s="21">
        <v>0.19</v>
      </c>
    </row>
    <row r="53" spans="1:5" ht="32.25" customHeight="1">
      <c r="A53" s="36" t="s">
        <v>50</v>
      </c>
      <c r="B53" s="37"/>
      <c r="C53" s="37"/>
      <c r="D53" s="37"/>
      <c r="E53" s="21"/>
    </row>
    <row r="54" spans="1:5" ht="38.25">
      <c r="A54" s="8" t="s">
        <v>51</v>
      </c>
      <c r="B54" s="9" t="s">
        <v>147</v>
      </c>
      <c r="C54" s="9"/>
      <c r="D54" s="22">
        <f t="shared" si="0"/>
        <v>10149.216</v>
      </c>
      <c r="E54" s="21">
        <f>SUM(E55:E56)</f>
        <v>0.22</v>
      </c>
    </row>
    <row r="55" spans="1:5" ht="51">
      <c r="A55" s="7" t="s">
        <v>52</v>
      </c>
      <c r="B55" s="8" t="s">
        <v>148</v>
      </c>
      <c r="C55" s="8" t="s">
        <v>33</v>
      </c>
      <c r="D55" s="22">
        <f t="shared" si="0"/>
        <v>9687.887999999999</v>
      </c>
      <c r="E55" s="21">
        <v>0.21</v>
      </c>
    </row>
    <row r="56" spans="1:5" ht="38.25">
      <c r="A56" s="7" t="s">
        <v>53</v>
      </c>
      <c r="B56" s="8" t="s">
        <v>134</v>
      </c>
      <c r="C56" s="8" t="s">
        <v>113</v>
      </c>
      <c r="D56" s="22">
        <f t="shared" si="0"/>
        <v>461.32800000000003</v>
      </c>
      <c r="E56" s="21">
        <v>0.01</v>
      </c>
    </row>
    <row r="57" spans="1:5" ht="51">
      <c r="A57" s="8" t="s">
        <v>54</v>
      </c>
      <c r="B57" s="9" t="s">
        <v>220</v>
      </c>
      <c r="C57" s="9"/>
      <c r="D57" s="22">
        <f t="shared" si="0"/>
        <v>105182.784</v>
      </c>
      <c r="E57" s="21">
        <f>SUM(E58:E65)</f>
        <v>2.2799999999999998</v>
      </c>
    </row>
    <row r="58" spans="1:5" ht="51">
      <c r="A58" s="7" t="s">
        <v>239</v>
      </c>
      <c r="B58" s="8" t="s">
        <v>156</v>
      </c>
      <c r="C58" s="8" t="s">
        <v>162</v>
      </c>
      <c r="D58" s="22">
        <f t="shared" si="0"/>
        <v>14762.496000000001</v>
      </c>
      <c r="E58" s="21">
        <v>0.32</v>
      </c>
    </row>
    <row r="59" spans="1:5" ht="25.5">
      <c r="A59" s="7" t="s">
        <v>55</v>
      </c>
      <c r="B59" s="8" t="s">
        <v>157</v>
      </c>
      <c r="C59" s="8" t="s">
        <v>33</v>
      </c>
      <c r="D59" s="22">
        <f t="shared" si="0"/>
        <v>8303.9039999999986</v>
      </c>
      <c r="E59" s="21">
        <v>0.18</v>
      </c>
    </row>
    <row r="60" spans="1:5" ht="25.5">
      <c r="A60" s="7" t="s">
        <v>151</v>
      </c>
      <c r="B60" s="8" t="s">
        <v>158</v>
      </c>
      <c r="C60" s="8" t="s">
        <v>33</v>
      </c>
      <c r="D60" s="22">
        <f t="shared" si="0"/>
        <v>19837.103999999999</v>
      </c>
      <c r="E60" s="21">
        <v>0.43</v>
      </c>
    </row>
    <row r="61" spans="1:5">
      <c r="A61" s="7" t="s">
        <v>152</v>
      </c>
      <c r="B61" s="8" t="s">
        <v>160</v>
      </c>
      <c r="C61" s="8" t="s">
        <v>33</v>
      </c>
      <c r="D61" s="22">
        <f t="shared" si="0"/>
        <v>10149.216</v>
      </c>
      <c r="E61" s="21">
        <v>0.22</v>
      </c>
    </row>
    <row r="62" spans="1:5">
      <c r="A62" s="7" t="s">
        <v>153</v>
      </c>
      <c r="B62" s="8" t="s">
        <v>75</v>
      </c>
      <c r="C62" s="8" t="s">
        <v>33</v>
      </c>
      <c r="D62" s="22">
        <f t="shared" si="0"/>
        <v>9687.887999999999</v>
      </c>
      <c r="E62" s="21">
        <v>0.21</v>
      </c>
    </row>
    <row r="63" spans="1:5" ht="25.5">
      <c r="A63" s="7" t="s">
        <v>154</v>
      </c>
      <c r="B63" s="8" t="s">
        <v>161</v>
      </c>
      <c r="C63" s="8" t="s">
        <v>163</v>
      </c>
      <c r="D63" s="22">
        <f t="shared" si="0"/>
        <v>17069.136000000002</v>
      </c>
      <c r="E63" s="21">
        <v>0.37</v>
      </c>
    </row>
    <row r="64" spans="1:5" ht="25.5">
      <c r="A64" s="7" t="s">
        <v>249</v>
      </c>
      <c r="B64" s="8" t="s">
        <v>221</v>
      </c>
      <c r="C64" s="8" t="s">
        <v>97</v>
      </c>
      <c r="D64" s="22">
        <f t="shared" si="0"/>
        <v>10610.544000000002</v>
      </c>
      <c r="E64" s="21">
        <v>0.23</v>
      </c>
    </row>
    <row r="65" spans="1:5" ht="63.75">
      <c r="A65" s="7" t="s">
        <v>155</v>
      </c>
      <c r="B65" s="8" t="s">
        <v>159</v>
      </c>
      <c r="C65" s="8" t="s">
        <v>139</v>
      </c>
      <c r="D65" s="22">
        <f t="shared" si="0"/>
        <v>14762.496000000001</v>
      </c>
      <c r="E65" s="21">
        <v>0.32</v>
      </c>
    </row>
    <row r="66" spans="1:5" ht="38.25">
      <c r="A66" s="8" t="s">
        <v>56</v>
      </c>
      <c r="B66" s="9" t="s">
        <v>57</v>
      </c>
      <c r="C66" s="9"/>
      <c r="D66" s="22">
        <f t="shared" si="0"/>
        <v>143011.68000000002</v>
      </c>
      <c r="E66" s="21">
        <f>SUM(E67:E72)</f>
        <v>3.1</v>
      </c>
    </row>
    <row r="67" spans="1:5" ht="89.25">
      <c r="A67" s="7" t="s">
        <v>58</v>
      </c>
      <c r="B67" s="8" t="s">
        <v>59</v>
      </c>
      <c r="C67" s="8" t="s">
        <v>33</v>
      </c>
      <c r="D67" s="22">
        <f t="shared" si="0"/>
        <v>29986.32</v>
      </c>
      <c r="E67" s="21">
        <v>0.65</v>
      </c>
    </row>
    <row r="68" spans="1:5" ht="63.75">
      <c r="A68" s="7" t="s">
        <v>60</v>
      </c>
      <c r="B68" s="8" t="s">
        <v>61</v>
      </c>
      <c r="C68" s="8" t="s">
        <v>162</v>
      </c>
      <c r="D68" s="22">
        <f t="shared" si="0"/>
        <v>31831.631999999998</v>
      </c>
      <c r="E68" s="21">
        <v>0.69</v>
      </c>
    </row>
    <row r="69" spans="1:5" ht="38.25">
      <c r="A69" s="7" t="s">
        <v>62</v>
      </c>
      <c r="B69" s="8" t="s">
        <v>63</v>
      </c>
      <c r="C69" s="8" t="s">
        <v>164</v>
      </c>
      <c r="D69" s="22">
        <f t="shared" si="0"/>
        <v>11994.528000000002</v>
      </c>
      <c r="E69" s="21">
        <v>0.26</v>
      </c>
    </row>
    <row r="70" spans="1:5" ht="51">
      <c r="A70" s="7" t="s">
        <v>64</v>
      </c>
      <c r="B70" s="8" t="s">
        <v>65</v>
      </c>
      <c r="C70" s="8" t="s">
        <v>139</v>
      </c>
      <c r="D70" s="22">
        <f t="shared" si="0"/>
        <v>4613.2800000000007</v>
      </c>
      <c r="E70" s="21">
        <v>0.1</v>
      </c>
    </row>
    <row r="71" spans="1:5" ht="38.25">
      <c r="A71" s="7" t="s">
        <v>66</v>
      </c>
      <c r="B71" s="8" t="s">
        <v>67</v>
      </c>
      <c r="C71" s="8" t="s">
        <v>164</v>
      </c>
      <c r="D71" s="22">
        <f t="shared" si="0"/>
        <v>49823.423999999999</v>
      </c>
      <c r="E71" s="21">
        <v>1.08</v>
      </c>
    </row>
    <row r="72" spans="1:5" ht="51">
      <c r="A72" s="7" t="s">
        <v>68</v>
      </c>
      <c r="B72" s="8" t="s">
        <v>291</v>
      </c>
      <c r="C72" s="8" t="s">
        <v>139</v>
      </c>
      <c r="D72" s="22">
        <f t="shared" si="0"/>
        <v>14762.496000000001</v>
      </c>
      <c r="E72" s="21">
        <v>0.32</v>
      </c>
    </row>
    <row r="73" spans="1:5" ht="38.25">
      <c r="A73" s="8" t="s">
        <v>69</v>
      </c>
      <c r="B73" s="9" t="s">
        <v>70</v>
      </c>
      <c r="C73" s="9"/>
      <c r="D73" s="22">
        <f t="shared" si="0"/>
        <v>110718.72</v>
      </c>
      <c r="E73" s="21">
        <f>SUM(E74:E79)</f>
        <v>2.4</v>
      </c>
    </row>
    <row r="74" spans="1:5" ht="38.25">
      <c r="A74" s="7" t="s">
        <v>71</v>
      </c>
      <c r="B74" s="8" t="s">
        <v>165</v>
      </c>
      <c r="C74" s="8" t="s">
        <v>33</v>
      </c>
      <c r="D74" s="22">
        <f t="shared" ref="D74:D106" si="1">E74*3844.4*12</f>
        <v>24911.712</v>
      </c>
      <c r="E74" s="21">
        <v>0.54</v>
      </c>
    </row>
    <row r="75" spans="1:5" ht="76.5">
      <c r="A75" s="7" t="s">
        <v>73</v>
      </c>
      <c r="B75" s="8" t="s">
        <v>166</v>
      </c>
      <c r="C75" s="8" t="s">
        <v>170</v>
      </c>
      <c r="D75" s="22">
        <f t="shared" si="1"/>
        <v>16146.48</v>
      </c>
      <c r="E75" s="21">
        <v>0.35</v>
      </c>
    </row>
    <row r="76" spans="1:5" ht="38.25">
      <c r="A76" s="7" t="s">
        <v>74</v>
      </c>
      <c r="B76" s="8" t="s">
        <v>72</v>
      </c>
      <c r="C76" s="8" t="s">
        <v>33</v>
      </c>
      <c r="D76" s="22">
        <f t="shared" si="1"/>
        <v>11994.528000000002</v>
      </c>
      <c r="E76" s="21">
        <v>0.26</v>
      </c>
    </row>
    <row r="77" spans="1:5" ht="38.25">
      <c r="A77" s="7" t="s">
        <v>76</v>
      </c>
      <c r="B77" s="8" t="s">
        <v>167</v>
      </c>
      <c r="C77" s="8" t="s">
        <v>33</v>
      </c>
      <c r="D77" s="22">
        <f t="shared" si="1"/>
        <v>18453.120000000003</v>
      </c>
      <c r="E77" s="21">
        <v>0.4</v>
      </c>
    </row>
    <row r="78" spans="1:5" ht="51">
      <c r="A78" s="7" t="s">
        <v>77</v>
      </c>
      <c r="B78" s="8" t="s">
        <v>168</v>
      </c>
      <c r="C78" s="8" t="s">
        <v>164</v>
      </c>
      <c r="D78" s="22">
        <f t="shared" si="1"/>
        <v>12455.856</v>
      </c>
      <c r="E78" s="21">
        <v>0.27</v>
      </c>
    </row>
    <row r="79" spans="1:5" ht="38.25">
      <c r="A79" s="7" t="s">
        <v>78</v>
      </c>
      <c r="B79" s="8" t="s">
        <v>169</v>
      </c>
      <c r="C79" s="8" t="s">
        <v>164</v>
      </c>
      <c r="D79" s="22">
        <f t="shared" si="1"/>
        <v>26757.023999999998</v>
      </c>
      <c r="E79" s="21">
        <v>0.57999999999999996</v>
      </c>
    </row>
    <row r="80" spans="1:5" ht="38.25">
      <c r="A80" s="8" t="s">
        <v>79</v>
      </c>
      <c r="B80" s="9" t="s">
        <v>80</v>
      </c>
      <c r="C80" s="9"/>
      <c r="D80" s="22">
        <f t="shared" si="1"/>
        <v>25834.368000000002</v>
      </c>
      <c r="E80" s="21">
        <f>SUM(E81:E85)</f>
        <v>0.56000000000000005</v>
      </c>
    </row>
    <row r="81" spans="1:5" ht="51">
      <c r="A81" s="7" t="s">
        <v>81</v>
      </c>
      <c r="B81" s="8" t="s">
        <v>82</v>
      </c>
      <c r="C81" s="8" t="s">
        <v>33</v>
      </c>
      <c r="D81" s="22">
        <f t="shared" si="1"/>
        <v>922.65600000000006</v>
      </c>
      <c r="E81" s="21">
        <v>0.02</v>
      </c>
    </row>
    <row r="82" spans="1:5" ht="25.5">
      <c r="A82" s="7" t="s">
        <v>83</v>
      </c>
      <c r="B82" s="8" t="s">
        <v>84</v>
      </c>
      <c r="C82" s="8" t="s">
        <v>33</v>
      </c>
      <c r="D82" s="22">
        <f t="shared" si="1"/>
        <v>5074.6080000000002</v>
      </c>
      <c r="E82" s="21">
        <v>0.11</v>
      </c>
    </row>
    <row r="83" spans="1:5" ht="51">
      <c r="A83" s="7" t="s">
        <v>85</v>
      </c>
      <c r="B83" s="8" t="s">
        <v>86</v>
      </c>
      <c r="C83" s="8" t="s">
        <v>150</v>
      </c>
      <c r="D83" s="22">
        <f t="shared" si="1"/>
        <v>10149.216</v>
      </c>
      <c r="E83" s="21">
        <v>0.22</v>
      </c>
    </row>
    <row r="84" spans="1:5" ht="38.25">
      <c r="A84" s="7" t="s">
        <v>87</v>
      </c>
      <c r="B84" s="8" t="s">
        <v>171</v>
      </c>
      <c r="C84" s="8" t="s">
        <v>164</v>
      </c>
      <c r="D84" s="22">
        <f t="shared" si="1"/>
        <v>3690.6240000000003</v>
      </c>
      <c r="E84" s="21">
        <v>0.08</v>
      </c>
    </row>
    <row r="85" spans="1:5" ht="25.5">
      <c r="A85" s="7" t="s">
        <v>180</v>
      </c>
      <c r="B85" s="8" t="s">
        <v>172</v>
      </c>
      <c r="C85" s="8" t="s">
        <v>102</v>
      </c>
      <c r="D85" s="22">
        <f t="shared" si="1"/>
        <v>5997.264000000001</v>
      </c>
      <c r="E85" s="21">
        <v>0.13</v>
      </c>
    </row>
    <row r="86" spans="1:5" ht="25.5">
      <c r="A86" s="8" t="s">
        <v>264</v>
      </c>
      <c r="B86" s="9" t="s">
        <v>89</v>
      </c>
      <c r="C86" s="9"/>
      <c r="D86" s="22">
        <f t="shared" si="1"/>
        <v>67353.887999999992</v>
      </c>
      <c r="E86" s="21">
        <f>SUM(E87:E90)</f>
        <v>1.46</v>
      </c>
    </row>
    <row r="87" spans="1:5" ht="76.5">
      <c r="A87" s="7" t="s">
        <v>265</v>
      </c>
      <c r="B87" s="8" t="s">
        <v>287</v>
      </c>
      <c r="C87" s="8" t="s">
        <v>238</v>
      </c>
      <c r="D87" s="22">
        <f t="shared" si="1"/>
        <v>47055.455999999998</v>
      </c>
      <c r="E87" s="21">
        <v>1.02</v>
      </c>
    </row>
    <row r="88" spans="1:5" ht="76.5">
      <c r="A88" s="7" t="s">
        <v>263</v>
      </c>
      <c r="B88" s="8" t="s">
        <v>93</v>
      </c>
      <c r="C88" s="8" t="s">
        <v>238</v>
      </c>
      <c r="D88" s="22">
        <f t="shared" si="1"/>
        <v>11994.528000000002</v>
      </c>
      <c r="E88" s="21">
        <v>0.26</v>
      </c>
    </row>
    <row r="89" spans="1:5" ht="76.5">
      <c r="A89" s="7" t="s">
        <v>266</v>
      </c>
      <c r="B89" s="8" t="s">
        <v>95</v>
      </c>
      <c r="C89" s="8" t="s">
        <v>238</v>
      </c>
      <c r="D89" s="22">
        <f t="shared" si="1"/>
        <v>2767.9679999999998</v>
      </c>
      <c r="E89" s="21">
        <v>0.06</v>
      </c>
    </row>
    <row r="90" spans="1:5" ht="76.5">
      <c r="A90" s="7" t="s">
        <v>267</v>
      </c>
      <c r="B90" s="8" t="s">
        <v>96</v>
      </c>
      <c r="C90" s="8" t="s">
        <v>238</v>
      </c>
      <c r="D90" s="22">
        <f t="shared" si="1"/>
        <v>5535.9359999999997</v>
      </c>
      <c r="E90" s="21">
        <v>0.12</v>
      </c>
    </row>
    <row r="91" spans="1:5">
      <c r="A91" s="33" t="s">
        <v>182</v>
      </c>
      <c r="B91" s="34"/>
      <c r="C91" s="34"/>
      <c r="D91" s="34"/>
      <c r="E91" s="21"/>
    </row>
    <row r="92" spans="1:5" ht="89.25">
      <c r="A92" s="16" t="s">
        <v>88</v>
      </c>
      <c r="B92" s="8" t="s">
        <v>260</v>
      </c>
      <c r="C92" s="8"/>
      <c r="D92" s="22">
        <f t="shared" si="1"/>
        <v>41980.847999999998</v>
      </c>
      <c r="E92" s="21">
        <f>SUM(E93:E96)</f>
        <v>0.91</v>
      </c>
    </row>
    <row r="93" spans="1:5" ht="76.5">
      <c r="A93" s="8" t="s">
        <v>90</v>
      </c>
      <c r="B93" s="8" t="s">
        <v>255</v>
      </c>
      <c r="C93" s="8" t="s">
        <v>238</v>
      </c>
      <c r="D93" s="22">
        <f t="shared" si="1"/>
        <v>12917.184000000001</v>
      </c>
      <c r="E93" s="21">
        <v>0.28000000000000003</v>
      </c>
    </row>
    <row r="94" spans="1:5" ht="76.5">
      <c r="A94" s="8" t="s">
        <v>92</v>
      </c>
      <c r="B94" s="8" t="s">
        <v>235</v>
      </c>
      <c r="C94" s="8" t="s">
        <v>238</v>
      </c>
      <c r="D94" s="22">
        <f t="shared" si="1"/>
        <v>18453.120000000003</v>
      </c>
      <c r="E94" s="21">
        <v>0.4</v>
      </c>
    </row>
    <row r="95" spans="1:5" ht="76.5">
      <c r="A95" s="8" t="s">
        <v>94</v>
      </c>
      <c r="B95" s="8" t="s">
        <v>186</v>
      </c>
      <c r="C95" s="8" t="s">
        <v>238</v>
      </c>
      <c r="D95" s="22">
        <f t="shared" si="1"/>
        <v>6458.5920000000006</v>
      </c>
      <c r="E95" s="21">
        <v>0.14000000000000001</v>
      </c>
    </row>
    <row r="96" spans="1:5">
      <c r="A96" s="8" t="s">
        <v>240</v>
      </c>
      <c r="B96" s="8" t="s">
        <v>178</v>
      </c>
      <c r="C96" s="8" t="s">
        <v>185</v>
      </c>
      <c r="D96" s="22">
        <f t="shared" si="1"/>
        <v>4151.9519999999993</v>
      </c>
      <c r="E96" s="21">
        <v>0.09</v>
      </c>
    </row>
    <row r="97" spans="1:5" ht="76.5">
      <c r="A97" s="8" t="s">
        <v>179</v>
      </c>
      <c r="B97" s="8" t="s">
        <v>259</v>
      </c>
      <c r="C97" s="8"/>
      <c r="D97" s="22">
        <f t="shared" si="1"/>
        <v>48900.768000000004</v>
      </c>
      <c r="E97" s="21">
        <f>SUM(E98:E101)</f>
        <v>1.06</v>
      </c>
    </row>
    <row r="98" spans="1:5">
      <c r="A98" s="8" t="s">
        <v>241</v>
      </c>
      <c r="B98" s="8" t="s">
        <v>103</v>
      </c>
      <c r="C98" s="8" t="s">
        <v>190</v>
      </c>
      <c r="D98" s="22">
        <f t="shared" si="1"/>
        <v>5997.264000000001</v>
      </c>
      <c r="E98" s="21">
        <v>0.13</v>
      </c>
    </row>
    <row r="99" spans="1:5" ht="76.5">
      <c r="A99" s="8" t="s">
        <v>106</v>
      </c>
      <c r="B99" s="8" t="s">
        <v>186</v>
      </c>
      <c r="C99" s="8" t="s">
        <v>238</v>
      </c>
      <c r="D99" s="22">
        <f t="shared" si="1"/>
        <v>7381.2480000000005</v>
      </c>
      <c r="E99" s="21">
        <v>0.16</v>
      </c>
    </row>
    <row r="100" spans="1:5">
      <c r="A100" s="8" t="s">
        <v>242</v>
      </c>
      <c r="B100" s="8" t="s">
        <v>236</v>
      </c>
      <c r="C100" s="8" t="s">
        <v>150</v>
      </c>
      <c r="D100" s="22">
        <f t="shared" si="1"/>
        <v>35060.928</v>
      </c>
      <c r="E100" s="21">
        <v>0.76</v>
      </c>
    </row>
    <row r="101" spans="1:5">
      <c r="A101" s="8" t="s">
        <v>173</v>
      </c>
      <c r="B101" s="8" t="s">
        <v>178</v>
      </c>
      <c r="C101" s="8" t="s">
        <v>191</v>
      </c>
      <c r="D101" s="22">
        <f t="shared" si="1"/>
        <v>461.32800000000003</v>
      </c>
      <c r="E101" s="21">
        <v>0.01</v>
      </c>
    </row>
    <row r="102" spans="1:5" ht="91.5" customHeight="1">
      <c r="A102" s="8" t="s">
        <v>98</v>
      </c>
      <c r="B102" s="9" t="s">
        <v>99</v>
      </c>
      <c r="C102" s="9"/>
      <c r="D102" s="22">
        <f t="shared" si="1"/>
        <v>461.32800000000003</v>
      </c>
      <c r="E102" s="21">
        <f>SUM(E103)</f>
        <v>0.01</v>
      </c>
    </row>
    <row r="103" spans="1:5" ht="76.5">
      <c r="A103" s="7" t="s">
        <v>100</v>
      </c>
      <c r="B103" s="8" t="s">
        <v>99</v>
      </c>
      <c r="C103" s="8" t="s">
        <v>174</v>
      </c>
      <c r="D103" s="22">
        <f t="shared" si="1"/>
        <v>461.32800000000003</v>
      </c>
      <c r="E103" s="21">
        <v>0.01</v>
      </c>
    </row>
    <row r="104" spans="1:5" ht="51">
      <c r="A104" s="8" t="s">
        <v>268</v>
      </c>
      <c r="B104" s="9" t="s">
        <v>101</v>
      </c>
      <c r="C104" s="9"/>
      <c r="D104" s="22">
        <f t="shared" si="1"/>
        <v>11071.871999999999</v>
      </c>
      <c r="E104" s="21">
        <f>SUM(E105)</f>
        <v>0.24</v>
      </c>
    </row>
    <row r="105" spans="1:5" ht="63.75">
      <c r="A105" s="19" t="s">
        <v>269</v>
      </c>
      <c r="B105" s="8" t="s">
        <v>101</v>
      </c>
      <c r="C105" s="8" t="s">
        <v>237</v>
      </c>
      <c r="D105" s="22">
        <f t="shared" si="1"/>
        <v>11071.871999999999</v>
      </c>
      <c r="E105" s="21">
        <v>0.24</v>
      </c>
    </row>
    <row r="106" spans="1:5">
      <c r="A106" s="7"/>
      <c r="B106" s="17" t="s">
        <v>105</v>
      </c>
      <c r="C106" s="8"/>
      <c r="D106" s="22">
        <f t="shared" si="1"/>
        <v>883904.44799999997</v>
      </c>
      <c r="E106" s="21">
        <f>SUM(E9+E15+E19+E23+E27+E34+E38+E43+E47+E50+E54+E57+E66+E73+E80+E86+E92+E97+E102+E104)</f>
        <v>19.16</v>
      </c>
    </row>
  </sheetData>
  <mergeCells count="7">
    <mergeCell ref="A53:D53"/>
    <mergeCell ref="A91:D91"/>
    <mergeCell ref="A2:D2"/>
    <mergeCell ref="A3:D3"/>
    <mergeCell ref="A4:D4"/>
    <mergeCell ref="A5:D5"/>
    <mergeCell ref="A8:D8"/>
  </mergeCells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106"/>
  <sheetViews>
    <sheetView topLeftCell="A94" zoomScale="65" zoomScaleNormal="65" workbookViewId="0">
      <selection activeCell="E107" sqref="E107"/>
    </sheetView>
  </sheetViews>
  <sheetFormatPr defaultRowHeight="15"/>
  <cols>
    <col min="1" max="1" width="5.28515625" customWidth="1"/>
    <col min="2" max="2" width="53.85546875" customWidth="1"/>
    <col min="3" max="3" width="13.5703125" customWidth="1"/>
    <col min="4" max="4" width="10.42578125" customWidth="1"/>
    <col min="5" max="5" width="15" customWidth="1"/>
  </cols>
  <sheetData>
    <row r="1" spans="1:5" ht="15.75">
      <c r="A1" s="1"/>
    </row>
    <row r="2" spans="1:5" ht="15.75">
      <c r="A2" s="40" t="s">
        <v>0</v>
      </c>
      <c r="B2" s="40"/>
      <c r="C2" s="40"/>
      <c r="D2" s="40"/>
    </row>
    <row r="3" spans="1:5" ht="15.75">
      <c r="A3" s="40" t="s">
        <v>183</v>
      </c>
      <c r="B3" s="40"/>
      <c r="C3" s="40"/>
      <c r="D3" s="40"/>
    </row>
    <row r="4" spans="1:5" ht="15.75">
      <c r="A4" s="40" t="s">
        <v>1</v>
      </c>
      <c r="B4" s="40"/>
      <c r="C4" s="40"/>
      <c r="D4" s="40"/>
    </row>
    <row r="5" spans="1:5" ht="15.75">
      <c r="A5" s="41" t="s">
        <v>204</v>
      </c>
      <c r="B5" s="42"/>
      <c r="C5" s="42"/>
      <c r="D5" s="42"/>
    </row>
    <row r="6" spans="1:5" ht="18.75">
      <c r="A6" s="2"/>
    </row>
    <row r="7" spans="1:5" ht="46.5" customHeight="1">
      <c r="A7" s="18" t="s">
        <v>2</v>
      </c>
      <c r="B7" s="18" t="s">
        <v>3</v>
      </c>
      <c r="C7" s="18" t="s">
        <v>4</v>
      </c>
      <c r="D7" s="18" t="s">
        <v>5</v>
      </c>
      <c r="E7" s="18" t="s">
        <v>6</v>
      </c>
    </row>
    <row r="8" spans="1:5" ht="36.75" customHeight="1">
      <c r="A8" s="43" t="s">
        <v>7</v>
      </c>
      <c r="B8" s="44"/>
      <c r="C8" s="44"/>
      <c r="D8" s="44"/>
      <c r="E8" s="21"/>
    </row>
    <row r="9" spans="1:5" ht="25.5">
      <c r="A9" s="8" t="s">
        <v>8</v>
      </c>
      <c r="B9" s="9" t="s">
        <v>9</v>
      </c>
      <c r="C9" s="9"/>
      <c r="D9" s="22">
        <f>E9*2882.9*12</f>
        <v>6573.0119999999997</v>
      </c>
      <c r="E9" s="21">
        <f>SUM(E10:E14)</f>
        <v>0.19</v>
      </c>
    </row>
    <row r="10" spans="1:5" ht="38.25">
      <c r="A10" s="7" t="s">
        <v>10</v>
      </c>
      <c r="B10" s="8" t="s">
        <v>108</v>
      </c>
      <c r="C10" s="8" t="s">
        <v>33</v>
      </c>
      <c r="D10" s="22">
        <f t="shared" ref="D10:D73" si="0">E10*2882.9*12</f>
        <v>691.89599999999996</v>
      </c>
      <c r="E10" s="21">
        <v>0.02</v>
      </c>
    </row>
    <row r="11" spans="1:5" ht="38.25">
      <c r="A11" s="7" t="s">
        <v>12</v>
      </c>
      <c r="B11" s="8" t="s">
        <v>109</v>
      </c>
      <c r="C11" s="8" t="s">
        <v>33</v>
      </c>
      <c r="D11" s="22">
        <f t="shared" si="0"/>
        <v>691.89599999999996</v>
      </c>
      <c r="E11" s="21">
        <v>0.02</v>
      </c>
    </row>
    <row r="12" spans="1:5" ht="51">
      <c r="A12" s="7" t="s">
        <v>175</v>
      </c>
      <c r="B12" s="8" t="s">
        <v>110</v>
      </c>
      <c r="C12" s="8" t="s">
        <v>111</v>
      </c>
      <c r="D12" s="22">
        <f t="shared" si="0"/>
        <v>691.89599999999996</v>
      </c>
      <c r="E12" s="21">
        <v>0.02</v>
      </c>
    </row>
    <row r="13" spans="1:5" ht="25.5">
      <c r="A13" s="7" t="s">
        <v>176</v>
      </c>
      <c r="B13" s="8" t="s">
        <v>195</v>
      </c>
      <c r="C13" s="8" t="s">
        <v>196</v>
      </c>
      <c r="D13" s="22">
        <f t="shared" si="0"/>
        <v>3459.4800000000005</v>
      </c>
      <c r="E13" s="21">
        <v>0.1</v>
      </c>
    </row>
    <row r="14" spans="1:5" ht="38.25">
      <c r="A14" s="7" t="s">
        <v>225</v>
      </c>
      <c r="B14" s="8" t="s">
        <v>112</v>
      </c>
      <c r="C14" s="8" t="s">
        <v>113</v>
      </c>
      <c r="D14" s="22">
        <f t="shared" si="0"/>
        <v>1037.8440000000001</v>
      </c>
      <c r="E14" s="21">
        <v>0.03</v>
      </c>
    </row>
    <row r="15" spans="1:5">
      <c r="A15" s="8" t="s">
        <v>13</v>
      </c>
      <c r="B15" s="9" t="s">
        <v>14</v>
      </c>
      <c r="C15" s="9"/>
      <c r="D15" s="22">
        <f t="shared" si="0"/>
        <v>2075.6880000000001</v>
      </c>
      <c r="E15" s="21">
        <f>SUM(E16:E18)</f>
        <v>0.06</v>
      </c>
    </row>
    <row r="16" spans="1:5" ht="38.25">
      <c r="A16" s="7" t="s">
        <v>15</v>
      </c>
      <c r="B16" s="8" t="s">
        <v>114</v>
      </c>
      <c r="C16" s="8" t="s">
        <v>33</v>
      </c>
      <c r="D16" s="22">
        <f t="shared" si="0"/>
        <v>691.89599999999996</v>
      </c>
      <c r="E16" s="21">
        <v>0.02</v>
      </c>
    </row>
    <row r="17" spans="1:5" ht="63.75">
      <c r="A17" s="7" t="s">
        <v>116</v>
      </c>
      <c r="B17" s="8" t="s">
        <v>115</v>
      </c>
      <c r="C17" s="8" t="s">
        <v>33</v>
      </c>
      <c r="D17" s="22">
        <f t="shared" si="0"/>
        <v>691.89599999999996</v>
      </c>
      <c r="E17" s="21">
        <v>0.02</v>
      </c>
    </row>
    <row r="18" spans="1:5" ht="38.25">
      <c r="A18" s="7" t="s">
        <v>16</v>
      </c>
      <c r="B18" s="8" t="s">
        <v>17</v>
      </c>
      <c r="C18" s="8" t="s">
        <v>33</v>
      </c>
      <c r="D18" s="22">
        <f t="shared" si="0"/>
        <v>691.89599999999996</v>
      </c>
      <c r="E18" s="21">
        <v>0.02</v>
      </c>
    </row>
    <row r="19" spans="1:5" ht="25.5">
      <c r="A19" s="8" t="s">
        <v>18</v>
      </c>
      <c r="B19" s="9" t="s">
        <v>19</v>
      </c>
      <c r="C19" s="9"/>
      <c r="D19" s="22">
        <f t="shared" si="0"/>
        <v>1037.8440000000001</v>
      </c>
      <c r="E19" s="21">
        <f>SUM(E20:E22)</f>
        <v>0.03</v>
      </c>
    </row>
    <row r="20" spans="1:5" ht="76.5">
      <c r="A20" s="7" t="s">
        <v>20</v>
      </c>
      <c r="B20" s="8" t="s">
        <v>118</v>
      </c>
      <c r="C20" s="8" t="s">
        <v>33</v>
      </c>
      <c r="D20" s="22">
        <f t="shared" si="0"/>
        <v>345.94799999999998</v>
      </c>
      <c r="E20" s="21">
        <v>0.01</v>
      </c>
    </row>
    <row r="21" spans="1:5" ht="51">
      <c r="A21" s="7" t="s">
        <v>21</v>
      </c>
      <c r="B21" s="8" t="s">
        <v>119</v>
      </c>
      <c r="C21" s="8" t="s">
        <v>33</v>
      </c>
      <c r="D21" s="22">
        <f t="shared" si="0"/>
        <v>345.94799999999998</v>
      </c>
      <c r="E21" s="21">
        <v>0.01</v>
      </c>
    </row>
    <row r="22" spans="1:5" ht="51">
      <c r="A22" s="7" t="s">
        <v>117</v>
      </c>
      <c r="B22" s="8" t="s">
        <v>120</v>
      </c>
      <c r="C22" s="8" t="s">
        <v>113</v>
      </c>
      <c r="D22" s="22">
        <f t="shared" si="0"/>
        <v>345.94799999999998</v>
      </c>
      <c r="E22" s="21">
        <v>0.01</v>
      </c>
    </row>
    <row r="23" spans="1:5" ht="25.5">
      <c r="A23" s="8" t="s">
        <v>22</v>
      </c>
      <c r="B23" s="9" t="s">
        <v>224</v>
      </c>
      <c r="C23" s="9"/>
      <c r="D23" s="22">
        <f t="shared" si="0"/>
        <v>1037.8440000000001</v>
      </c>
      <c r="E23" s="21">
        <f>SUM(E24:E26)</f>
        <v>0.03</v>
      </c>
    </row>
    <row r="24" spans="1:5" ht="38.25">
      <c r="A24" s="7" t="s">
        <v>23</v>
      </c>
      <c r="B24" s="8" t="s">
        <v>123</v>
      </c>
      <c r="C24" s="8" t="s">
        <v>33</v>
      </c>
      <c r="D24" s="22">
        <f t="shared" si="0"/>
        <v>345.94799999999998</v>
      </c>
      <c r="E24" s="21">
        <v>0.01</v>
      </c>
    </row>
    <row r="25" spans="1:5" ht="63.75">
      <c r="A25" s="7" t="s">
        <v>24</v>
      </c>
      <c r="B25" s="8" t="s">
        <v>122</v>
      </c>
      <c r="C25" s="8" t="s">
        <v>33</v>
      </c>
      <c r="D25" s="22">
        <f t="shared" si="0"/>
        <v>345.94799999999998</v>
      </c>
      <c r="E25" s="21">
        <v>0.01</v>
      </c>
    </row>
    <row r="26" spans="1:5" ht="38.25">
      <c r="A26" s="7" t="s">
        <v>226</v>
      </c>
      <c r="B26" s="8" t="s">
        <v>28</v>
      </c>
      <c r="C26" s="8" t="s">
        <v>113</v>
      </c>
      <c r="D26" s="22">
        <f t="shared" si="0"/>
        <v>345.94799999999998</v>
      </c>
      <c r="E26" s="21">
        <v>0.01</v>
      </c>
    </row>
    <row r="27" spans="1:5" ht="25.5">
      <c r="A27" s="8" t="s">
        <v>25</v>
      </c>
      <c r="B27" s="9" t="s">
        <v>30</v>
      </c>
      <c r="C27" s="9"/>
      <c r="D27" s="22">
        <f t="shared" si="0"/>
        <v>22140.671999999999</v>
      </c>
      <c r="E27" s="21">
        <f>SUM(E28:E33)</f>
        <v>0.64</v>
      </c>
    </row>
    <row r="28" spans="1:5">
      <c r="A28" s="12" t="s">
        <v>26</v>
      </c>
      <c r="B28" s="13" t="s">
        <v>127</v>
      </c>
      <c r="C28" s="8" t="s">
        <v>11</v>
      </c>
      <c r="D28" s="22">
        <f t="shared" si="0"/>
        <v>1729.7400000000002</v>
      </c>
      <c r="E28" s="21">
        <v>0.05</v>
      </c>
    </row>
    <row r="29" spans="1:5" ht="89.25">
      <c r="A29" s="7" t="s">
        <v>27</v>
      </c>
      <c r="B29" s="8" t="s">
        <v>128</v>
      </c>
      <c r="C29" s="8" t="s">
        <v>11</v>
      </c>
      <c r="D29" s="22">
        <f t="shared" si="0"/>
        <v>1383.7919999999999</v>
      </c>
      <c r="E29" s="21">
        <v>0.04</v>
      </c>
    </row>
    <row r="30" spans="1:5" ht="51">
      <c r="A30" s="7" t="s">
        <v>124</v>
      </c>
      <c r="B30" s="8" t="s">
        <v>129</v>
      </c>
      <c r="C30" s="8" t="s">
        <v>111</v>
      </c>
      <c r="D30" s="22">
        <f t="shared" si="0"/>
        <v>1037.8440000000001</v>
      </c>
      <c r="E30" s="21">
        <v>0.03</v>
      </c>
    </row>
    <row r="31" spans="1:5" ht="38.25">
      <c r="A31" s="7" t="s">
        <v>125</v>
      </c>
      <c r="B31" s="8" t="s">
        <v>130</v>
      </c>
      <c r="C31" s="8" t="s">
        <v>111</v>
      </c>
      <c r="D31" s="22">
        <f t="shared" si="0"/>
        <v>691.89599999999996</v>
      </c>
      <c r="E31" s="21">
        <v>0.02</v>
      </c>
    </row>
    <row r="32" spans="1:5" ht="25.5">
      <c r="A32" s="7" t="s">
        <v>126</v>
      </c>
      <c r="B32" s="8" t="s">
        <v>131</v>
      </c>
      <c r="C32" s="8" t="s">
        <v>97</v>
      </c>
      <c r="D32" s="22">
        <f t="shared" si="0"/>
        <v>5881.1160000000009</v>
      </c>
      <c r="E32" s="21">
        <v>0.17</v>
      </c>
    </row>
    <row r="33" spans="1:5" ht="38.25">
      <c r="A33" s="7" t="s">
        <v>227</v>
      </c>
      <c r="B33" s="8" t="s">
        <v>197</v>
      </c>
      <c r="C33" s="8" t="s">
        <v>113</v>
      </c>
      <c r="D33" s="22">
        <f t="shared" si="0"/>
        <v>11416.284000000001</v>
      </c>
      <c r="E33" s="21">
        <v>0.33</v>
      </c>
    </row>
    <row r="34" spans="1:5" ht="25.5">
      <c r="A34" s="8" t="s">
        <v>29</v>
      </c>
      <c r="B34" s="9" t="s">
        <v>36</v>
      </c>
      <c r="C34" s="9"/>
      <c r="D34" s="22">
        <f t="shared" si="0"/>
        <v>1037.8440000000001</v>
      </c>
      <c r="E34" s="21">
        <f>SUM(E35:E37)</f>
        <v>0.03</v>
      </c>
    </row>
    <row r="35" spans="1:5" ht="38.25">
      <c r="A35" s="7" t="s">
        <v>31</v>
      </c>
      <c r="B35" s="8" t="s">
        <v>132</v>
      </c>
      <c r="C35" s="8" t="s">
        <v>33</v>
      </c>
      <c r="D35" s="22">
        <f t="shared" si="0"/>
        <v>345.94799999999998</v>
      </c>
      <c r="E35" s="21">
        <v>0.01</v>
      </c>
    </row>
    <row r="36" spans="1:5" ht="51">
      <c r="A36" s="7" t="s">
        <v>32</v>
      </c>
      <c r="B36" s="8" t="s">
        <v>133</v>
      </c>
      <c r="C36" s="8" t="s">
        <v>33</v>
      </c>
      <c r="D36" s="22">
        <f t="shared" si="0"/>
        <v>345.94799999999998</v>
      </c>
      <c r="E36" s="21">
        <v>0.01</v>
      </c>
    </row>
    <row r="37" spans="1:5" ht="38.25">
      <c r="A37" s="7" t="s">
        <v>34</v>
      </c>
      <c r="B37" s="8" t="s">
        <v>134</v>
      </c>
      <c r="C37" s="8" t="s">
        <v>113</v>
      </c>
      <c r="D37" s="22">
        <f t="shared" si="0"/>
        <v>345.94799999999998</v>
      </c>
      <c r="E37" s="21">
        <v>0.01</v>
      </c>
    </row>
    <row r="38" spans="1:5" ht="25.5">
      <c r="A38" s="8" t="s">
        <v>35</v>
      </c>
      <c r="B38" s="9" t="s">
        <v>39</v>
      </c>
      <c r="C38" s="9"/>
      <c r="D38" s="22">
        <f t="shared" si="0"/>
        <v>3805.4280000000003</v>
      </c>
      <c r="E38" s="21">
        <f>SUM(E39:E42)</f>
        <v>0.11</v>
      </c>
    </row>
    <row r="39" spans="1:5" ht="25.5">
      <c r="A39" s="8" t="s">
        <v>37</v>
      </c>
      <c r="B39" s="8" t="s">
        <v>137</v>
      </c>
      <c r="C39" s="8" t="s">
        <v>33</v>
      </c>
      <c r="D39" s="22">
        <f t="shared" si="0"/>
        <v>691.89599999999996</v>
      </c>
      <c r="E39" s="21">
        <v>0.02</v>
      </c>
    </row>
    <row r="40" spans="1:5" ht="51">
      <c r="A40" s="8" t="s">
        <v>230</v>
      </c>
      <c r="B40" s="8" t="s">
        <v>299</v>
      </c>
      <c r="C40" s="8" t="s">
        <v>139</v>
      </c>
      <c r="D40" s="22">
        <f t="shared" si="0"/>
        <v>691.89599999999996</v>
      </c>
      <c r="E40" s="21">
        <v>0.02</v>
      </c>
    </row>
    <row r="41" spans="1:5" ht="38.25">
      <c r="A41" s="8" t="s">
        <v>135</v>
      </c>
      <c r="B41" s="8" t="s">
        <v>138</v>
      </c>
      <c r="C41" s="8" t="s">
        <v>33</v>
      </c>
      <c r="D41" s="22">
        <f t="shared" si="0"/>
        <v>691.89599999999996</v>
      </c>
      <c r="E41" s="21">
        <v>0.02</v>
      </c>
    </row>
    <row r="42" spans="1:5" ht="38.25">
      <c r="A42" s="8" t="s">
        <v>136</v>
      </c>
      <c r="B42" s="8" t="s">
        <v>121</v>
      </c>
      <c r="C42" s="8" t="s">
        <v>113</v>
      </c>
      <c r="D42" s="22">
        <f t="shared" si="0"/>
        <v>1729.7400000000002</v>
      </c>
      <c r="E42" s="21">
        <v>0.05</v>
      </c>
    </row>
    <row r="43" spans="1:5" ht="25.5">
      <c r="A43" s="8" t="s">
        <v>38</v>
      </c>
      <c r="B43" s="9" t="s">
        <v>140</v>
      </c>
      <c r="C43" s="9"/>
      <c r="D43" s="22">
        <f t="shared" si="0"/>
        <v>1037.8440000000001</v>
      </c>
      <c r="E43" s="21">
        <f>SUM(E44:E46)</f>
        <v>0.03</v>
      </c>
    </row>
    <row r="44" spans="1:5" ht="76.5">
      <c r="A44" s="7" t="s">
        <v>40</v>
      </c>
      <c r="B44" s="8" t="s">
        <v>142</v>
      </c>
      <c r="C44" s="8" t="s">
        <v>33</v>
      </c>
      <c r="D44" s="22">
        <f t="shared" si="0"/>
        <v>345.94799999999998</v>
      </c>
      <c r="E44" s="21">
        <v>0.01</v>
      </c>
    </row>
    <row r="45" spans="1:5">
      <c r="A45" s="7" t="s">
        <v>41</v>
      </c>
      <c r="B45" s="8" t="s">
        <v>143</v>
      </c>
      <c r="C45" s="8" t="s">
        <v>33</v>
      </c>
      <c r="D45" s="22">
        <f t="shared" si="0"/>
        <v>345.94799999999998</v>
      </c>
      <c r="E45" s="21">
        <v>0.01</v>
      </c>
    </row>
    <row r="46" spans="1:5" ht="38.25">
      <c r="A46" s="7" t="s">
        <v>141</v>
      </c>
      <c r="B46" s="8" t="s">
        <v>144</v>
      </c>
      <c r="C46" s="8" t="s">
        <v>113</v>
      </c>
      <c r="D46" s="22">
        <f t="shared" si="0"/>
        <v>345.94799999999998</v>
      </c>
      <c r="E46" s="21">
        <v>0.01</v>
      </c>
    </row>
    <row r="47" spans="1:5" ht="76.5">
      <c r="A47" s="7" t="s">
        <v>42</v>
      </c>
      <c r="B47" s="9" t="s">
        <v>145</v>
      </c>
      <c r="C47" s="8"/>
      <c r="D47" s="22">
        <f t="shared" si="0"/>
        <v>177471.32399999999</v>
      </c>
      <c r="E47" s="21">
        <f>SUM(E48:E49)</f>
        <v>5.13</v>
      </c>
    </row>
    <row r="48" spans="1:5" ht="38.25">
      <c r="A48" s="7" t="s">
        <v>43</v>
      </c>
      <c r="B48" s="8" t="s">
        <v>272</v>
      </c>
      <c r="C48" s="8" t="s">
        <v>33</v>
      </c>
      <c r="D48" s="22">
        <f t="shared" si="0"/>
        <v>148065.74400000001</v>
      </c>
      <c r="E48" s="21">
        <v>4.28</v>
      </c>
    </row>
    <row r="49" spans="1:5" ht="25.5">
      <c r="A49" s="7" t="s">
        <v>247</v>
      </c>
      <c r="B49" s="8" t="s">
        <v>188</v>
      </c>
      <c r="C49" s="8" t="s">
        <v>198</v>
      </c>
      <c r="D49" s="22">
        <f t="shared" si="0"/>
        <v>29405.58</v>
      </c>
      <c r="E49" s="21">
        <v>0.85</v>
      </c>
    </row>
    <row r="50" spans="1:5" ht="38.25">
      <c r="A50" s="8" t="s">
        <v>44</v>
      </c>
      <c r="B50" s="9" t="s">
        <v>45</v>
      </c>
      <c r="C50" s="9"/>
      <c r="D50" s="22">
        <f t="shared" si="0"/>
        <v>23870.412</v>
      </c>
      <c r="E50" s="21">
        <f>SUM(E51:E52)</f>
        <v>0.69</v>
      </c>
    </row>
    <row r="51" spans="1:5" ht="63.75">
      <c r="A51" s="7" t="s">
        <v>46</v>
      </c>
      <c r="B51" s="8" t="s">
        <v>199</v>
      </c>
      <c r="C51" s="8" t="s">
        <v>33</v>
      </c>
      <c r="D51" s="22">
        <f t="shared" si="0"/>
        <v>17297.400000000001</v>
      </c>
      <c r="E51" s="21">
        <v>0.5</v>
      </c>
    </row>
    <row r="52" spans="1:5" ht="51">
      <c r="A52" s="7" t="s">
        <v>48</v>
      </c>
      <c r="B52" s="8" t="s">
        <v>49</v>
      </c>
      <c r="C52" s="8" t="s">
        <v>146</v>
      </c>
      <c r="D52" s="22">
        <f t="shared" si="0"/>
        <v>6573.0119999999997</v>
      </c>
      <c r="E52" s="21">
        <v>0.19</v>
      </c>
    </row>
    <row r="53" spans="1:5" ht="48" customHeight="1">
      <c r="A53" s="36" t="s">
        <v>50</v>
      </c>
      <c r="B53" s="37"/>
      <c r="C53" s="37"/>
      <c r="D53" s="37"/>
      <c r="E53" s="21"/>
    </row>
    <row r="54" spans="1:5" ht="25.5">
      <c r="A54" s="8" t="s">
        <v>51</v>
      </c>
      <c r="B54" s="9" t="s">
        <v>147</v>
      </c>
      <c r="C54" s="9"/>
      <c r="D54" s="22">
        <f t="shared" si="0"/>
        <v>7610.8560000000007</v>
      </c>
      <c r="E54" s="21">
        <f>SUM(E55:E56)</f>
        <v>0.22</v>
      </c>
    </row>
    <row r="55" spans="1:5" ht="51">
      <c r="A55" s="7" t="s">
        <v>52</v>
      </c>
      <c r="B55" s="8" t="s">
        <v>148</v>
      </c>
      <c r="C55" s="8" t="s">
        <v>33</v>
      </c>
      <c r="D55" s="22">
        <f t="shared" si="0"/>
        <v>7264.9079999999994</v>
      </c>
      <c r="E55" s="21">
        <v>0.21</v>
      </c>
    </row>
    <row r="56" spans="1:5" ht="38.25">
      <c r="A56" s="7" t="s">
        <v>53</v>
      </c>
      <c r="B56" s="8" t="s">
        <v>134</v>
      </c>
      <c r="C56" s="8" t="s">
        <v>113</v>
      </c>
      <c r="D56" s="22">
        <f t="shared" si="0"/>
        <v>345.94799999999998</v>
      </c>
      <c r="E56" s="21">
        <v>0.01</v>
      </c>
    </row>
    <row r="57" spans="1:5" ht="51">
      <c r="A57" s="8" t="s">
        <v>54</v>
      </c>
      <c r="B57" s="9" t="s">
        <v>220</v>
      </c>
      <c r="C57" s="9"/>
      <c r="D57" s="22">
        <f t="shared" si="0"/>
        <v>78876.144</v>
      </c>
      <c r="E57" s="21">
        <f>SUM(E58:E65)</f>
        <v>2.2799999999999998</v>
      </c>
    </row>
    <row r="58" spans="1:5" ht="51">
      <c r="A58" s="7" t="s">
        <v>239</v>
      </c>
      <c r="B58" s="8" t="s">
        <v>156</v>
      </c>
      <c r="C58" s="8" t="s">
        <v>162</v>
      </c>
      <c r="D58" s="22">
        <f t="shared" si="0"/>
        <v>11070.335999999999</v>
      </c>
      <c r="E58" s="21">
        <v>0.32</v>
      </c>
    </row>
    <row r="59" spans="1:5" ht="25.5">
      <c r="A59" s="7" t="s">
        <v>55</v>
      </c>
      <c r="B59" s="8" t="s">
        <v>157</v>
      </c>
      <c r="C59" s="8" t="s">
        <v>33</v>
      </c>
      <c r="D59" s="22">
        <f t="shared" si="0"/>
        <v>6227.0640000000003</v>
      </c>
      <c r="E59" s="21">
        <v>0.18</v>
      </c>
    </row>
    <row r="60" spans="1:5" ht="25.5">
      <c r="A60" s="7" t="s">
        <v>151</v>
      </c>
      <c r="B60" s="8" t="s">
        <v>158</v>
      </c>
      <c r="C60" s="8" t="s">
        <v>33</v>
      </c>
      <c r="D60" s="22">
        <f t="shared" si="0"/>
        <v>14875.763999999999</v>
      </c>
      <c r="E60" s="21">
        <v>0.43</v>
      </c>
    </row>
    <row r="61" spans="1:5">
      <c r="A61" s="7" t="s">
        <v>152</v>
      </c>
      <c r="B61" s="8" t="s">
        <v>160</v>
      </c>
      <c r="C61" s="8" t="s">
        <v>33</v>
      </c>
      <c r="D61" s="22">
        <f t="shared" si="0"/>
        <v>7610.8560000000007</v>
      </c>
      <c r="E61" s="21">
        <v>0.22</v>
      </c>
    </row>
    <row r="62" spans="1:5">
      <c r="A62" s="7" t="s">
        <v>153</v>
      </c>
      <c r="B62" s="8" t="s">
        <v>75</v>
      </c>
      <c r="C62" s="8" t="s">
        <v>33</v>
      </c>
      <c r="D62" s="22">
        <f t="shared" si="0"/>
        <v>7264.9079999999994</v>
      </c>
      <c r="E62" s="21">
        <v>0.21</v>
      </c>
    </row>
    <row r="63" spans="1:5" ht="25.5">
      <c r="A63" s="7" t="s">
        <v>154</v>
      </c>
      <c r="B63" s="8" t="s">
        <v>161</v>
      </c>
      <c r="C63" s="8" t="s">
        <v>163</v>
      </c>
      <c r="D63" s="22">
        <f t="shared" si="0"/>
        <v>12800.076000000001</v>
      </c>
      <c r="E63" s="21">
        <v>0.37</v>
      </c>
    </row>
    <row r="64" spans="1:5" ht="25.5">
      <c r="A64" s="7" t="s">
        <v>249</v>
      </c>
      <c r="B64" s="8" t="s">
        <v>221</v>
      </c>
      <c r="C64" s="8" t="s">
        <v>97</v>
      </c>
      <c r="D64" s="22">
        <f t="shared" si="0"/>
        <v>7956.8040000000001</v>
      </c>
      <c r="E64" s="21">
        <v>0.23</v>
      </c>
    </row>
    <row r="65" spans="1:5" ht="63.75">
      <c r="A65" s="7" t="s">
        <v>155</v>
      </c>
      <c r="B65" s="8" t="s">
        <v>159</v>
      </c>
      <c r="C65" s="8" t="s">
        <v>139</v>
      </c>
      <c r="D65" s="22">
        <f t="shared" si="0"/>
        <v>11070.335999999999</v>
      </c>
      <c r="E65" s="21">
        <v>0.32</v>
      </c>
    </row>
    <row r="66" spans="1:5" ht="38.25">
      <c r="A66" s="8" t="s">
        <v>56</v>
      </c>
      <c r="B66" s="9" t="s">
        <v>57</v>
      </c>
      <c r="C66" s="9"/>
      <c r="D66" s="22">
        <f t="shared" si="0"/>
        <v>107243.88</v>
      </c>
      <c r="E66" s="21">
        <f>SUM(E67:E72)</f>
        <v>3.1</v>
      </c>
    </row>
    <row r="67" spans="1:5" ht="89.25">
      <c r="A67" s="7" t="s">
        <v>58</v>
      </c>
      <c r="B67" s="8" t="s">
        <v>59</v>
      </c>
      <c r="C67" s="8" t="s">
        <v>33</v>
      </c>
      <c r="D67" s="22">
        <f t="shared" si="0"/>
        <v>22486.620000000003</v>
      </c>
      <c r="E67" s="21">
        <v>0.65</v>
      </c>
    </row>
    <row r="68" spans="1:5" ht="63.75">
      <c r="A68" s="7" t="s">
        <v>60</v>
      </c>
      <c r="B68" s="8" t="s">
        <v>61</v>
      </c>
      <c r="C68" s="8" t="s">
        <v>162</v>
      </c>
      <c r="D68" s="22">
        <f t="shared" si="0"/>
        <v>23870.412</v>
      </c>
      <c r="E68" s="21">
        <v>0.69</v>
      </c>
    </row>
    <row r="69" spans="1:5" ht="38.25">
      <c r="A69" s="7" t="s">
        <v>62</v>
      </c>
      <c r="B69" s="8" t="s">
        <v>63</v>
      </c>
      <c r="C69" s="8" t="s">
        <v>164</v>
      </c>
      <c r="D69" s="22">
        <f t="shared" si="0"/>
        <v>8994.648000000001</v>
      </c>
      <c r="E69" s="21">
        <v>0.26</v>
      </c>
    </row>
    <row r="70" spans="1:5" ht="51">
      <c r="A70" s="7" t="s">
        <v>64</v>
      </c>
      <c r="B70" s="8" t="s">
        <v>65</v>
      </c>
      <c r="C70" s="8" t="s">
        <v>139</v>
      </c>
      <c r="D70" s="22">
        <f t="shared" si="0"/>
        <v>3459.4800000000005</v>
      </c>
      <c r="E70" s="21">
        <v>0.1</v>
      </c>
    </row>
    <row r="71" spans="1:5" ht="38.25">
      <c r="A71" s="7" t="s">
        <v>66</v>
      </c>
      <c r="B71" s="8" t="s">
        <v>67</v>
      </c>
      <c r="C71" s="8" t="s">
        <v>164</v>
      </c>
      <c r="D71" s="22">
        <f t="shared" si="0"/>
        <v>37362.384000000005</v>
      </c>
      <c r="E71" s="21">
        <v>1.08</v>
      </c>
    </row>
    <row r="72" spans="1:5" ht="51">
      <c r="A72" s="7" t="s">
        <v>68</v>
      </c>
      <c r="B72" s="8" t="s">
        <v>291</v>
      </c>
      <c r="C72" s="8" t="s">
        <v>139</v>
      </c>
      <c r="D72" s="22">
        <f t="shared" si="0"/>
        <v>11070.335999999999</v>
      </c>
      <c r="E72" s="21">
        <v>0.32</v>
      </c>
    </row>
    <row r="73" spans="1:5" ht="38.25">
      <c r="A73" s="8" t="s">
        <v>69</v>
      </c>
      <c r="B73" s="9" t="s">
        <v>70</v>
      </c>
      <c r="C73" s="9"/>
      <c r="D73" s="22">
        <f t="shared" si="0"/>
        <v>83027.520000000004</v>
      </c>
      <c r="E73" s="21">
        <f>SUM(E74:E79)</f>
        <v>2.4</v>
      </c>
    </row>
    <row r="74" spans="1:5" ht="38.25">
      <c r="A74" s="7" t="s">
        <v>71</v>
      </c>
      <c r="B74" s="8" t="s">
        <v>165</v>
      </c>
      <c r="C74" s="8" t="s">
        <v>33</v>
      </c>
      <c r="D74" s="22">
        <f t="shared" ref="D74:D106" si="1">E74*2882.9*12</f>
        <v>18681.192000000003</v>
      </c>
      <c r="E74" s="21">
        <v>0.54</v>
      </c>
    </row>
    <row r="75" spans="1:5" ht="63.75">
      <c r="A75" s="7" t="s">
        <v>73</v>
      </c>
      <c r="B75" s="8" t="s">
        <v>166</v>
      </c>
      <c r="C75" s="8" t="s">
        <v>170</v>
      </c>
      <c r="D75" s="22">
        <f t="shared" si="1"/>
        <v>12108.18</v>
      </c>
      <c r="E75" s="21">
        <v>0.35</v>
      </c>
    </row>
    <row r="76" spans="1:5" ht="38.25">
      <c r="A76" s="7" t="s">
        <v>74</v>
      </c>
      <c r="B76" s="8" t="s">
        <v>72</v>
      </c>
      <c r="C76" s="8" t="s">
        <v>33</v>
      </c>
      <c r="D76" s="22">
        <f t="shared" si="1"/>
        <v>8994.648000000001</v>
      </c>
      <c r="E76" s="21">
        <v>0.26</v>
      </c>
    </row>
    <row r="77" spans="1:5" ht="38.25">
      <c r="A77" s="7" t="s">
        <v>76</v>
      </c>
      <c r="B77" s="8" t="s">
        <v>167</v>
      </c>
      <c r="C77" s="8" t="s">
        <v>33</v>
      </c>
      <c r="D77" s="22">
        <f t="shared" si="1"/>
        <v>13837.920000000002</v>
      </c>
      <c r="E77" s="21">
        <v>0.4</v>
      </c>
    </row>
    <row r="78" spans="1:5" ht="51">
      <c r="A78" s="7" t="s">
        <v>77</v>
      </c>
      <c r="B78" s="8" t="s">
        <v>168</v>
      </c>
      <c r="C78" s="8" t="s">
        <v>164</v>
      </c>
      <c r="D78" s="22">
        <f t="shared" si="1"/>
        <v>9340.5960000000014</v>
      </c>
      <c r="E78" s="21">
        <v>0.27</v>
      </c>
    </row>
    <row r="79" spans="1:5" ht="38.25">
      <c r="A79" s="7" t="s">
        <v>78</v>
      </c>
      <c r="B79" s="8" t="s">
        <v>169</v>
      </c>
      <c r="C79" s="8" t="s">
        <v>164</v>
      </c>
      <c r="D79" s="22">
        <f t="shared" si="1"/>
        <v>20064.983999999997</v>
      </c>
      <c r="E79" s="21">
        <v>0.57999999999999996</v>
      </c>
    </row>
    <row r="80" spans="1:5" ht="38.25">
      <c r="A80" s="8" t="s">
        <v>79</v>
      </c>
      <c r="B80" s="9" t="s">
        <v>80</v>
      </c>
      <c r="C80" s="9"/>
      <c r="D80" s="22">
        <f t="shared" si="1"/>
        <v>19373.088000000003</v>
      </c>
      <c r="E80" s="21">
        <f>SUM(E81:E85)</f>
        <v>0.56000000000000005</v>
      </c>
    </row>
    <row r="81" spans="1:5" ht="51">
      <c r="A81" s="7" t="s">
        <v>81</v>
      </c>
      <c r="B81" s="8" t="s">
        <v>82</v>
      </c>
      <c r="C81" s="8" t="s">
        <v>33</v>
      </c>
      <c r="D81" s="22">
        <f t="shared" si="1"/>
        <v>691.89599999999996</v>
      </c>
      <c r="E81" s="21">
        <v>0.02</v>
      </c>
    </row>
    <row r="82" spans="1:5" ht="25.5">
      <c r="A82" s="7" t="s">
        <v>83</v>
      </c>
      <c r="B82" s="8" t="s">
        <v>84</v>
      </c>
      <c r="C82" s="8" t="s">
        <v>33</v>
      </c>
      <c r="D82" s="22">
        <f t="shared" si="1"/>
        <v>3805.4280000000003</v>
      </c>
      <c r="E82" s="21">
        <v>0.11</v>
      </c>
    </row>
    <row r="83" spans="1:5" ht="51">
      <c r="A83" s="7" t="s">
        <v>85</v>
      </c>
      <c r="B83" s="8" t="s">
        <v>86</v>
      </c>
      <c r="C83" s="8" t="s">
        <v>150</v>
      </c>
      <c r="D83" s="22">
        <f t="shared" si="1"/>
        <v>7610.8560000000007</v>
      </c>
      <c r="E83" s="21">
        <v>0.22</v>
      </c>
    </row>
    <row r="84" spans="1:5" ht="38.25">
      <c r="A84" s="7" t="s">
        <v>87</v>
      </c>
      <c r="B84" s="8" t="s">
        <v>171</v>
      </c>
      <c r="C84" s="8" t="s">
        <v>164</v>
      </c>
      <c r="D84" s="22">
        <f t="shared" si="1"/>
        <v>2767.5839999999998</v>
      </c>
      <c r="E84" s="21">
        <v>0.08</v>
      </c>
    </row>
    <row r="85" spans="1:5" ht="25.5">
      <c r="A85" s="7" t="s">
        <v>180</v>
      </c>
      <c r="B85" s="8" t="s">
        <v>172</v>
      </c>
      <c r="C85" s="8" t="s">
        <v>102</v>
      </c>
      <c r="D85" s="22">
        <f t="shared" si="1"/>
        <v>4497.3240000000005</v>
      </c>
      <c r="E85" s="21">
        <v>0.13</v>
      </c>
    </row>
    <row r="86" spans="1:5" ht="25.5">
      <c r="A86" s="8" t="s">
        <v>264</v>
      </c>
      <c r="B86" s="9" t="s">
        <v>89</v>
      </c>
      <c r="C86" s="9"/>
      <c r="D86" s="22">
        <f t="shared" si="1"/>
        <v>50508.407999999996</v>
      </c>
      <c r="E86" s="21">
        <f>SUM(E87:E90)</f>
        <v>1.46</v>
      </c>
    </row>
    <row r="87" spans="1:5" ht="76.5">
      <c r="A87" s="7" t="s">
        <v>265</v>
      </c>
      <c r="B87" s="8" t="s">
        <v>287</v>
      </c>
      <c r="C87" s="8" t="s">
        <v>238</v>
      </c>
      <c r="D87" s="22">
        <f t="shared" si="1"/>
        <v>35286.695999999996</v>
      </c>
      <c r="E87" s="21">
        <v>1.02</v>
      </c>
    </row>
    <row r="88" spans="1:5" ht="76.5">
      <c r="A88" s="7" t="s">
        <v>263</v>
      </c>
      <c r="B88" s="8" t="s">
        <v>93</v>
      </c>
      <c r="C88" s="8" t="s">
        <v>238</v>
      </c>
      <c r="D88" s="22">
        <f t="shared" si="1"/>
        <v>8994.648000000001</v>
      </c>
      <c r="E88" s="21">
        <v>0.26</v>
      </c>
    </row>
    <row r="89" spans="1:5" ht="76.5">
      <c r="A89" s="7" t="s">
        <v>266</v>
      </c>
      <c r="B89" s="8" t="s">
        <v>95</v>
      </c>
      <c r="C89" s="8" t="s">
        <v>238</v>
      </c>
      <c r="D89" s="22">
        <f t="shared" si="1"/>
        <v>2075.6880000000001</v>
      </c>
      <c r="E89" s="21">
        <v>0.06</v>
      </c>
    </row>
    <row r="90" spans="1:5" ht="76.5">
      <c r="A90" s="7" t="s">
        <v>267</v>
      </c>
      <c r="B90" s="8" t="s">
        <v>96</v>
      </c>
      <c r="C90" s="8" t="s">
        <v>238</v>
      </c>
      <c r="D90" s="22">
        <f t="shared" si="1"/>
        <v>4151.3760000000002</v>
      </c>
      <c r="E90" s="21">
        <v>0.12</v>
      </c>
    </row>
    <row r="91" spans="1:5">
      <c r="A91" s="33" t="s">
        <v>182</v>
      </c>
      <c r="B91" s="34"/>
      <c r="C91" s="34"/>
      <c r="D91" s="34"/>
      <c r="E91" s="21"/>
    </row>
    <row r="92" spans="1:5" ht="89.25">
      <c r="A92" s="16" t="s">
        <v>88</v>
      </c>
      <c r="B92" s="8" t="s">
        <v>261</v>
      </c>
      <c r="C92" s="8"/>
      <c r="D92" s="22">
        <f t="shared" si="1"/>
        <v>31481.268000000004</v>
      </c>
      <c r="E92" s="21">
        <f>SUM(E93:E96)</f>
        <v>0.91</v>
      </c>
    </row>
    <row r="93" spans="1:5" ht="76.5">
      <c r="A93" s="8" t="s">
        <v>90</v>
      </c>
      <c r="B93" s="8" t="s">
        <v>255</v>
      </c>
      <c r="C93" s="8" t="s">
        <v>238</v>
      </c>
      <c r="D93" s="22">
        <f t="shared" si="1"/>
        <v>9686.5440000000017</v>
      </c>
      <c r="E93" s="21">
        <v>0.28000000000000003</v>
      </c>
    </row>
    <row r="94" spans="1:5" ht="76.5">
      <c r="A94" s="8" t="s">
        <v>92</v>
      </c>
      <c r="B94" s="8" t="s">
        <v>235</v>
      </c>
      <c r="C94" s="8" t="s">
        <v>238</v>
      </c>
      <c r="D94" s="22">
        <f t="shared" si="1"/>
        <v>13837.920000000002</v>
      </c>
      <c r="E94" s="21">
        <v>0.4</v>
      </c>
    </row>
    <row r="95" spans="1:5" ht="76.5">
      <c r="A95" s="8" t="s">
        <v>94</v>
      </c>
      <c r="B95" s="8" t="s">
        <v>186</v>
      </c>
      <c r="C95" s="8" t="s">
        <v>238</v>
      </c>
      <c r="D95" s="22">
        <f t="shared" si="1"/>
        <v>4843.2720000000008</v>
      </c>
      <c r="E95" s="21">
        <v>0.14000000000000001</v>
      </c>
    </row>
    <row r="96" spans="1:5">
      <c r="A96" s="8" t="s">
        <v>240</v>
      </c>
      <c r="B96" s="8" t="s">
        <v>178</v>
      </c>
      <c r="C96" s="8" t="s">
        <v>191</v>
      </c>
      <c r="D96" s="22">
        <f t="shared" si="1"/>
        <v>3113.5320000000002</v>
      </c>
      <c r="E96" s="21">
        <v>0.09</v>
      </c>
    </row>
    <row r="97" spans="1:5" ht="89.25" customHeight="1">
      <c r="A97" s="8">
        <v>18</v>
      </c>
      <c r="B97" s="8" t="s">
        <v>259</v>
      </c>
      <c r="C97" s="8"/>
      <c r="D97" s="22">
        <f t="shared" si="1"/>
        <v>36670.488000000005</v>
      </c>
      <c r="E97" s="21">
        <f>SUM(E98:E101)</f>
        <v>1.06</v>
      </c>
    </row>
    <row r="98" spans="1:5">
      <c r="A98" s="8" t="s">
        <v>241</v>
      </c>
      <c r="B98" s="8" t="s">
        <v>103</v>
      </c>
      <c r="C98" s="8" t="s">
        <v>190</v>
      </c>
      <c r="D98" s="22">
        <f t="shared" si="1"/>
        <v>4497.3240000000005</v>
      </c>
      <c r="E98" s="21">
        <v>0.13</v>
      </c>
    </row>
    <row r="99" spans="1:5" ht="76.5">
      <c r="A99" s="8" t="s">
        <v>106</v>
      </c>
      <c r="B99" s="8" t="s">
        <v>186</v>
      </c>
      <c r="C99" s="8" t="s">
        <v>238</v>
      </c>
      <c r="D99" s="22">
        <f t="shared" si="1"/>
        <v>5535.1679999999997</v>
      </c>
      <c r="E99" s="21">
        <v>0.16</v>
      </c>
    </row>
    <row r="100" spans="1:5">
      <c r="A100" s="8" t="s">
        <v>242</v>
      </c>
      <c r="B100" s="8" t="s">
        <v>236</v>
      </c>
      <c r="C100" s="8" t="s">
        <v>150</v>
      </c>
      <c r="D100" s="22">
        <f t="shared" si="1"/>
        <v>26292.047999999999</v>
      </c>
      <c r="E100" s="21">
        <v>0.76</v>
      </c>
    </row>
    <row r="101" spans="1:5">
      <c r="A101" s="8" t="s">
        <v>173</v>
      </c>
      <c r="B101" s="8" t="s">
        <v>178</v>
      </c>
      <c r="C101" s="8" t="s">
        <v>191</v>
      </c>
      <c r="D101" s="22">
        <f t="shared" si="1"/>
        <v>345.94799999999998</v>
      </c>
      <c r="E101" s="21">
        <v>0.01</v>
      </c>
    </row>
    <row r="102" spans="1:5" ht="87.75" customHeight="1">
      <c r="A102" s="8" t="s">
        <v>98</v>
      </c>
      <c r="B102" s="9" t="s">
        <v>99</v>
      </c>
      <c r="C102" s="9"/>
      <c r="D102" s="22">
        <f t="shared" si="1"/>
        <v>345.94799999999998</v>
      </c>
      <c r="E102" s="21">
        <f>SUM(E103)</f>
        <v>0.01</v>
      </c>
    </row>
    <row r="103" spans="1:5" ht="76.5">
      <c r="A103" s="7" t="s">
        <v>100</v>
      </c>
      <c r="B103" s="8" t="s">
        <v>99</v>
      </c>
      <c r="C103" s="8" t="s">
        <v>174</v>
      </c>
      <c r="D103" s="22">
        <f t="shared" si="1"/>
        <v>345.94799999999998</v>
      </c>
      <c r="E103" s="21">
        <v>0.01</v>
      </c>
    </row>
    <row r="104" spans="1:5" ht="51">
      <c r="A104" s="8">
        <v>20</v>
      </c>
      <c r="B104" s="9" t="s">
        <v>101</v>
      </c>
      <c r="C104" s="9"/>
      <c r="D104" s="22">
        <f t="shared" si="1"/>
        <v>7610.8560000000007</v>
      </c>
      <c r="E104" s="21">
        <f>SUM(E105)</f>
        <v>0.22</v>
      </c>
    </row>
    <row r="105" spans="1:5" ht="63.75">
      <c r="A105" s="8" t="s">
        <v>269</v>
      </c>
      <c r="B105" s="8" t="s">
        <v>101</v>
      </c>
      <c r="C105" s="8" t="s">
        <v>237</v>
      </c>
      <c r="D105" s="22">
        <f t="shared" si="1"/>
        <v>7610.8560000000007</v>
      </c>
      <c r="E105" s="21">
        <v>0.22</v>
      </c>
    </row>
    <row r="106" spans="1:5">
      <c r="A106" s="7"/>
      <c r="B106" s="17" t="s">
        <v>105</v>
      </c>
      <c r="C106" s="8"/>
      <c r="D106" s="22">
        <f t="shared" si="1"/>
        <v>662836.36800000002</v>
      </c>
      <c r="E106" s="21">
        <f>SUM(E9+E15+E19+E23+E27+E34+E38+E43+E47+E50+E54+E57+E66+E73+E80+E86+E92+E97+E102+E104)</f>
        <v>19.16</v>
      </c>
    </row>
  </sheetData>
  <mergeCells count="7">
    <mergeCell ref="A91:D91"/>
    <mergeCell ref="A2:D2"/>
    <mergeCell ref="A3:D3"/>
    <mergeCell ref="A4:D4"/>
    <mergeCell ref="A5:D5"/>
    <mergeCell ref="A8:D8"/>
    <mergeCell ref="A53:D53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E106"/>
  <sheetViews>
    <sheetView topLeftCell="A97" zoomScale="65" zoomScaleNormal="65" workbookViewId="0">
      <selection activeCell="E107" sqref="E107"/>
    </sheetView>
  </sheetViews>
  <sheetFormatPr defaultRowHeight="15"/>
  <cols>
    <col min="1" max="1" width="5.28515625" customWidth="1"/>
    <col min="2" max="2" width="53.85546875" customWidth="1"/>
    <col min="3" max="3" width="13.5703125" customWidth="1"/>
    <col min="4" max="4" width="10.42578125" customWidth="1"/>
    <col min="5" max="5" width="18.5703125" customWidth="1"/>
  </cols>
  <sheetData>
    <row r="1" spans="1:5" ht="15.75">
      <c r="A1" s="1"/>
    </row>
    <row r="2" spans="1:5" ht="15.75">
      <c r="A2" s="40" t="s">
        <v>0</v>
      </c>
      <c r="B2" s="40"/>
      <c r="C2" s="40"/>
      <c r="D2" s="40"/>
    </row>
    <row r="3" spans="1:5" ht="15.75">
      <c r="A3" s="40" t="s">
        <v>183</v>
      </c>
      <c r="B3" s="40"/>
      <c r="C3" s="40"/>
      <c r="D3" s="40"/>
    </row>
    <row r="4" spans="1:5" ht="15.75">
      <c r="A4" s="40" t="s">
        <v>1</v>
      </c>
      <c r="B4" s="40"/>
      <c r="C4" s="40"/>
      <c r="D4" s="40"/>
    </row>
    <row r="5" spans="1:5" ht="15.75">
      <c r="A5" s="41" t="s">
        <v>203</v>
      </c>
      <c r="B5" s="42"/>
      <c r="C5" s="42"/>
      <c r="D5" s="42"/>
    </row>
    <row r="6" spans="1:5" ht="18.75">
      <c r="A6" s="2"/>
    </row>
    <row r="7" spans="1:5" ht="51">
      <c r="A7" s="18" t="s">
        <v>2</v>
      </c>
      <c r="B7" s="18" t="s">
        <v>3</v>
      </c>
      <c r="C7" s="18" t="s">
        <v>4</v>
      </c>
      <c r="D7" s="18" t="s">
        <v>5</v>
      </c>
      <c r="E7" s="18" t="s">
        <v>6</v>
      </c>
    </row>
    <row r="8" spans="1:5" ht="24.75" customHeight="1">
      <c r="A8" s="43" t="s">
        <v>7</v>
      </c>
      <c r="B8" s="44"/>
      <c r="C8" s="44"/>
      <c r="D8" s="44"/>
      <c r="E8" s="21"/>
    </row>
    <row r="9" spans="1:5" ht="25.5">
      <c r="A9" s="8" t="s">
        <v>8</v>
      </c>
      <c r="B9" s="9" t="s">
        <v>9</v>
      </c>
      <c r="C9" s="9"/>
      <c r="D9" s="22">
        <f>E9*3940.2*12</f>
        <v>8983.655999999999</v>
      </c>
      <c r="E9" s="21">
        <f>SUM(E10:E14)</f>
        <v>0.19</v>
      </c>
    </row>
    <row r="10" spans="1:5" ht="38.25">
      <c r="A10" s="7" t="s">
        <v>10</v>
      </c>
      <c r="B10" s="8" t="s">
        <v>108</v>
      </c>
      <c r="C10" s="8" t="s">
        <v>33</v>
      </c>
      <c r="D10" s="22">
        <f t="shared" ref="D10:D73" si="0">E10*3940.2*12</f>
        <v>945.64800000000002</v>
      </c>
      <c r="E10" s="21">
        <v>0.02</v>
      </c>
    </row>
    <row r="11" spans="1:5" ht="38.25">
      <c r="A11" s="7" t="s">
        <v>12</v>
      </c>
      <c r="B11" s="8" t="s">
        <v>109</v>
      </c>
      <c r="C11" s="8" t="s">
        <v>33</v>
      </c>
      <c r="D11" s="22">
        <f t="shared" si="0"/>
        <v>945.64800000000002</v>
      </c>
      <c r="E11" s="21">
        <v>0.02</v>
      </c>
    </row>
    <row r="12" spans="1:5" ht="51">
      <c r="A12" s="7" t="s">
        <v>175</v>
      </c>
      <c r="B12" s="8" t="s">
        <v>110</v>
      </c>
      <c r="C12" s="8" t="s">
        <v>111</v>
      </c>
      <c r="D12" s="22">
        <f t="shared" si="0"/>
        <v>945.64800000000002</v>
      </c>
      <c r="E12" s="21">
        <v>0.02</v>
      </c>
    </row>
    <row r="13" spans="1:5" ht="25.5">
      <c r="A13" s="7" t="s">
        <v>176</v>
      </c>
      <c r="B13" s="8" t="s">
        <v>195</v>
      </c>
      <c r="C13" s="8" t="s">
        <v>196</v>
      </c>
      <c r="D13" s="22">
        <f t="shared" si="0"/>
        <v>4728.24</v>
      </c>
      <c r="E13" s="21">
        <v>0.1</v>
      </c>
    </row>
    <row r="14" spans="1:5" ht="38.25">
      <c r="A14" s="7" t="s">
        <v>225</v>
      </c>
      <c r="B14" s="8" t="s">
        <v>112</v>
      </c>
      <c r="C14" s="8" t="s">
        <v>113</v>
      </c>
      <c r="D14" s="22">
        <f t="shared" si="0"/>
        <v>1418.4719999999998</v>
      </c>
      <c r="E14" s="21">
        <v>0.03</v>
      </c>
    </row>
    <row r="15" spans="1:5">
      <c r="A15" s="8" t="s">
        <v>13</v>
      </c>
      <c r="B15" s="9" t="s">
        <v>14</v>
      </c>
      <c r="C15" s="9"/>
      <c r="D15" s="22">
        <f t="shared" si="0"/>
        <v>2836.9439999999995</v>
      </c>
      <c r="E15" s="21">
        <f>SUM(E16:E18)</f>
        <v>0.06</v>
      </c>
    </row>
    <row r="16" spans="1:5" ht="38.25">
      <c r="A16" s="7" t="s">
        <v>15</v>
      </c>
      <c r="B16" s="8" t="s">
        <v>114</v>
      </c>
      <c r="C16" s="8" t="s">
        <v>33</v>
      </c>
      <c r="D16" s="22">
        <f t="shared" si="0"/>
        <v>945.64800000000002</v>
      </c>
      <c r="E16" s="21">
        <v>0.02</v>
      </c>
    </row>
    <row r="17" spans="1:5" ht="63.75">
      <c r="A17" s="7" t="s">
        <v>116</v>
      </c>
      <c r="B17" s="8" t="s">
        <v>115</v>
      </c>
      <c r="C17" s="8" t="s">
        <v>33</v>
      </c>
      <c r="D17" s="22">
        <f t="shared" si="0"/>
        <v>945.64800000000002</v>
      </c>
      <c r="E17" s="21">
        <v>0.02</v>
      </c>
    </row>
    <row r="18" spans="1:5" ht="38.25">
      <c r="A18" s="7" t="s">
        <v>16</v>
      </c>
      <c r="B18" s="8" t="s">
        <v>17</v>
      </c>
      <c r="C18" s="8" t="s">
        <v>33</v>
      </c>
      <c r="D18" s="22">
        <f t="shared" si="0"/>
        <v>945.64800000000002</v>
      </c>
      <c r="E18" s="21">
        <v>0.02</v>
      </c>
    </row>
    <row r="19" spans="1:5" ht="25.5">
      <c r="A19" s="8" t="s">
        <v>18</v>
      </c>
      <c r="B19" s="9" t="s">
        <v>19</v>
      </c>
      <c r="C19" s="9"/>
      <c r="D19" s="22">
        <f t="shared" si="0"/>
        <v>1418.4719999999998</v>
      </c>
      <c r="E19" s="21">
        <f>SUM(E20:E22)</f>
        <v>0.03</v>
      </c>
    </row>
    <row r="20" spans="1:5" ht="76.5">
      <c r="A20" s="7" t="s">
        <v>20</v>
      </c>
      <c r="B20" s="8" t="s">
        <v>118</v>
      </c>
      <c r="C20" s="8" t="s">
        <v>33</v>
      </c>
      <c r="D20" s="22">
        <f t="shared" si="0"/>
        <v>472.82400000000001</v>
      </c>
      <c r="E20" s="21">
        <v>0.01</v>
      </c>
    </row>
    <row r="21" spans="1:5" ht="51">
      <c r="A21" s="7" t="s">
        <v>21</v>
      </c>
      <c r="B21" s="8" t="s">
        <v>119</v>
      </c>
      <c r="C21" s="8" t="s">
        <v>33</v>
      </c>
      <c r="D21" s="22">
        <f t="shared" si="0"/>
        <v>472.82400000000001</v>
      </c>
      <c r="E21" s="21">
        <v>0.01</v>
      </c>
    </row>
    <row r="22" spans="1:5" ht="51">
      <c r="A22" s="7" t="s">
        <v>117</v>
      </c>
      <c r="B22" s="8" t="s">
        <v>120</v>
      </c>
      <c r="C22" s="8" t="s">
        <v>113</v>
      </c>
      <c r="D22" s="22">
        <f t="shared" si="0"/>
        <v>472.82400000000001</v>
      </c>
      <c r="E22" s="21">
        <v>0.01</v>
      </c>
    </row>
    <row r="23" spans="1:5" ht="25.5">
      <c r="A23" s="8" t="s">
        <v>22</v>
      </c>
      <c r="B23" s="9" t="s">
        <v>224</v>
      </c>
      <c r="C23" s="9"/>
      <c r="D23" s="22">
        <f t="shared" si="0"/>
        <v>1418.4719999999998</v>
      </c>
      <c r="E23" s="21">
        <f>SUM(E24:E26)</f>
        <v>0.03</v>
      </c>
    </row>
    <row r="24" spans="1:5" ht="38.25">
      <c r="A24" s="7" t="s">
        <v>23</v>
      </c>
      <c r="B24" s="8" t="s">
        <v>123</v>
      </c>
      <c r="C24" s="8" t="s">
        <v>33</v>
      </c>
      <c r="D24" s="22">
        <f t="shared" si="0"/>
        <v>472.82400000000001</v>
      </c>
      <c r="E24" s="21">
        <v>0.01</v>
      </c>
    </row>
    <row r="25" spans="1:5" ht="63.75">
      <c r="A25" s="7" t="s">
        <v>24</v>
      </c>
      <c r="B25" s="8" t="s">
        <v>122</v>
      </c>
      <c r="C25" s="8" t="s">
        <v>33</v>
      </c>
      <c r="D25" s="22">
        <f t="shared" si="0"/>
        <v>472.82400000000001</v>
      </c>
      <c r="E25" s="21">
        <v>0.01</v>
      </c>
    </row>
    <row r="26" spans="1:5" ht="38.25">
      <c r="A26" s="7" t="s">
        <v>226</v>
      </c>
      <c r="B26" s="8" t="s">
        <v>28</v>
      </c>
      <c r="C26" s="8" t="s">
        <v>113</v>
      </c>
      <c r="D26" s="22">
        <f t="shared" si="0"/>
        <v>472.82400000000001</v>
      </c>
      <c r="E26" s="21">
        <v>0.01</v>
      </c>
    </row>
    <row r="27" spans="1:5" ht="25.5">
      <c r="A27" s="8" t="s">
        <v>25</v>
      </c>
      <c r="B27" s="9" t="s">
        <v>30</v>
      </c>
      <c r="C27" s="9"/>
      <c r="D27" s="22">
        <f t="shared" si="0"/>
        <v>29315.088</v>
      </c>
      <c r="E27" s="21">
        <f>SUM(E28:E33)</f>
        <v>0.62</v>
      </c>
    </row>
    <row r="28" spans="1:5">
      <c r="A28" s="12" t="s">
        <v>26</v>
      </c>
      <c r="B28" s="13" t="s">
        <v>127</v>
      </c>
      <c r="C28" s="8" t="s">
        <v>11</v>
      </c>
      <c r="D28" s="22">
        <f t="shared" si="0"/>
        <v>2364.12</v>
      </c>
      <c r="E28" s="21">
        <v>0.05</v>
      </c>
    </row>
    <row r="29" spans="1:5" ht="89.25">
      <c r="A29" s="7" t="s">
        <v>27</v>
      </c>
      <c r="B29" s="8" t="s">
        <v>128</v>
      </c>
      <c r="C29" s="8" t="s">
        <v>11</v>
      </c>
      <c r="D29" s="22">
        <f t="shared" si="0"/>
        <v>1891.296</v>
      </c>
      <c r="E29" s="21">
        <v>0.04</v>
      </c>
    </row>
    <row r="30" spans="1:5" ht="51">
      <c r="A30" s="7" t="s">
        <v>124</v>
      </c>
      <c r="B30" s="8" t="s">
        <v>129</v>
      </c>
      <c r="C30" s="8" t="s">
        <v>111</v>
      </c>
      <c r="D30" s="22">
        <f t="shared" si="0"/>
        <v>1418.4719999999998</v>
      </c>
      <c r="E30" s="21">
        <v>0.03</v>
      </c>
    </row>
    <row r="31" spans="1:5" ht="38.25">
      <c r="A31" s="7" t="s">
        <v>125</v>
      </c>
      <c r="B31" s="8" t="s">
        <v>130</v>
      </c>
      <c r="C31" s="8" t="s">
        <v>111</v>
      </c>
      <c r="D31" s="22">
        <f t="shared" si="0"/>
        <v>945.64800000000002</v>
      </c>
      <c r="E31" s="21">
        <v>0.02</v>
      </c>
    </row>
    <row r="32" spans="1:5" ht="25.5">
      <c r="A32" s="7" t="s">
        <v>126</v>
      </c>
      <c r="B32" s="8" t="s">
        <v>131</v>
      </c>
      <c r="C32" s="8" t="s">
        <v>97</v>
      </c>
      <c r="D32" s="22">
        <f t="shared" si="0"/>
        <v>8038.0080000000007</v>
      </c>
      <c r="E32" s="21">
        <v>0.17</v>
      </c>
    </row>
    <row r="33" spans="1:5" ht="38.25">
      <c r="A33" s="7" t="s">
        <v>227</v>
      </c>
      <c r="B33" s="8" t="s">
        <v>197</v>
      </c>
      <c r="C33" s="8" t="s">
        <v>113</v>
      </c>
      <c r="D33" s="22">
        <f t="shared" si="0"/>
        <v>14657.544</v>
      </c>
      <c r="E33" s="21">
        <v>0.31</v>
      </c>
    </row>
    <row r="34" spans="1:5" ht="25.5">
      <c r="A34" s="8" t="s">
        <v>29</v>
      </c>
      <c r="B34" s="9" t="s">
        <v>36</v>
      </c>
      <c r="C34" s="9"/>
      <c r="D34" s="22">
        <f t="shared" si="0"/>
        <v>1418.4719999999998</v>
      </c>
      <c r="E34" s="21">
        <f>SUM(E35:E37)</f>
        <v>0.03</v>
      </c>
    </row>
    <row r="35" spans="1:5" ht="38.25">
      <c r="A35" s="7" t="s">
        <v>31</v>
      </c>
      <c r="B35" s="8" t="s">
        <v>132</v>
      </c>
      <c r="C35" s="8" t="s">
        <v>33</v>
      </c>
      <c r="D35" s="22">
        <f t="shared" si="0"/>
        <v>472.82400000000001</v>
      </c>
      <c r="E35" s="21">
        <v>0.01</v>
      </c>
    </row>
    <row r="36" spans="1:5" ht="51">
      <c r="A36" s="7" t="s">
        <v>32</v>
      </c>
      <c r="B36" s="8" t="s">
        <v>133</v>
      </c>
      <c r="C36" s="8" t="s">
        <v>33</v>
      </c>
      <c r="D36" s="22">
        <f t="shared" si="0"/>
        <v>472.82400000000001</v>
      </c>
      <c r="E36" s="21">
        <v>0.01</v>
      </c>
    </row>
    <row r="37" spans="1:5" ht="38.25">
      <c r="A37" s="7" t="s">
        <v>34</v>
      </c>
      <c r="B37" s="8" t="s">
        <v>134</v>
      </c>
      <c r="C37" s="8" t="s">
        <v>113</v>
      </c>
      <c r="D37" s="22">
        <f t="shared" si="0"/>
        <v>472.82400000000001</v>
      </c>
      <c r="E37" s="21">
        <v>0.01</v>
      </c>
    </row>
    <row r="38" spans="1:5" ht="25.5">
      <c r="A38" s="8" t="s">
        <v>35</v>
      </c>
      <c r="B38" s="9" t="s">
        <v>39</v>
      </c>
      <c r="C38" s="9"/>
      <c r="D38" s="22">
        <f t="shared" si="0"/>
        <v>5201.0639999999994</v>
      </c>
      <c r="E38" s="21">
        <f>SUM(E39:E42)</f>
        <v>0.11</v>
      </c>
    </row>
    <row r="39" spans="1:5" ht="25.5">
      <c r="A39" s="8" t="s">
        <v>37</v>
      </c>
      <c r="B39" s="8" t="s">
        <v>137</v>
      </c>
      <c r="C39" s="8" t="s">
        <v>33</v>
      </c>
      <c r="D39" s="22">
        <f t="shared" si="0"/>
        <v>945.64800000000002</v>
      </c>
      <c r="E39" s="21">
        <v>0.02</v>
      </c>
    </row>
    <row r="40" spans="1:5" ht="51">
      <c r="A40" s="8" t="s">
        <v>230</v>
      </c>
      <c r="B40" s="8" t="s">
        <v>299</v>
      </c>
      <c r="C40" s="8" t="s">
        <v>139</v>
      </c>
      <c r="D40" s="22">
        <f t="shared" si="0"/>
        <v>945.64800000000002</v>
      </c>
      <c r="E40" s="21">
        <v>0.02</v>
      </c>
    </row>
    <row r="41" spans="1:5" ht="38.25">
      <c r="A41" s="8" t="s">
        <v>135</v>
      </c>
      <c r="B41" s="8" t="s">
        <v>138</v>
      </c>
      <c r="C41" s="8" t="s">
        <v>33</v>
      </c>
      <c r="D41" s="22">
        <f t="shared" si="0"/>
        <v>945.64800000000002</v>
      </c>
      <c r="E41" s="21">
        <v>0.02</v>
      </c>
    </row>
    <row r="42" spans="1:5" ht="38.25">
      <c r="A42" s="8" t="s">
        <v>136</v>
      </c>
      <c r="B42" s="8" t="s">
        <v>121</v>
      </c>
      <c r="C42" s="8" t="s">
        <v>113</v>
      </c>
      <c r="D42" s="22">
        <f t="shared" si="0"/>
        <v>2364.12</v>
      </c>
      <c r="E42" s="21">
        <v>0.05</v>
      </c>
    </row>
    <row r="43" spans="1:5" ht="25.5">
      <c r="A43" s="8" t="s">
        <v>38</v>
      </c>
      <c r="B43" s="9" t="s">
        <v>140</v>
      </c>
      <c r="C43" s="9"/>
      <c r="D43" s="22">
        <f t="shared" si="0"/>
        <v>1418.4719999999998</v>
      </c>
      <c r="E43" s="21">
        <f>SUM(E44:E46)</f>
        <v>0.03</v>
      </c>
    </row>
    <row r="44" spans="1:5" ht="76.5">
      <c r="A44" s="7" t="s">
        <v>40</v>
      </c>
      <c r="B44" s="8" t="s">
        <v>142</v>
      </c>
      <c r="C44" s="8" t="s">
        <v>33</v>
      </c>
      <c r="D44" s="22">
        <f t="shared" si="0"/>
        <v>472.82400000000001</v>
      </c>
      <c r="E44" s="21">
        <v>0.01</v>
      </c>
    </row>
    <row r="45" spans="1:5">
      <c r="A45" s="7" t="s">
        <v>41</v>
      </c>
      <c r="B45" s="8" t="s">
        <v>143</v>
      </c>
      <c r="C45" s="8" t="s">
        <v>33</v>
      </c>
      <c r="D45" s="22">
        <f t="shared" si="0"/>
        <v>472.82400000000001</v>
      </c>
      <c r="E45" s="21">
        <v>0.01</v>
      </c>
    </row>
    <row r="46" spans="1:5" ht="38.25">
      <c r="A46" s="7" t="s">
        <v>141</v>
      </c>
      <c r="B46" s="8" t="s">
        <v>144</v>
      </c>
      <c r="C46" s="8" t="s">
        <v>113</v>
      </c>
      <c r="D46" s="22">
        <f t="shared" si="0"/>
        <v>472.82400000000001</v>
      </c>
      <c r="E46" s="21">
        <v>0.01</v>
      </c>
    </row>
    <row r="47" spans="1:5" ht="76.5">
      <c r="A47" s="7" t="s">
        <v>42</v>
      </c>
      <c r="B47" s="9" t="s">
        <v>145</v>
      </c>
      <c r="C47" s="8"/>
      <c r="D47" s="22">
        <f t="shared" si="0"/>
        <v>236884.82399999996</v>
      </c>
      <c r="E47" s="21">
        <f>SUM(E48:E49)</f>
        <v>5.01</v>
      </c>
    </row>
    <row r="48" spans="1:5" ht="38.25">
      <c r="A48" s="7" t="s">
        <v>43</v>
      </c>
      <c r="B48" s="8" t="s">
        <v>250</v>
      </c>
      <c r="C48" s="8" t="s">
        <v>33</v>
      </c>
      <c r="D48" s="22">
        <f t="shared" si="0"/>
        <v>196694.78399999999</v>
      </c>
      <c r="E48" s="21">
        <v>4.16</v>
      </c>
    </row>
    <row r="49" spans="1:5" ht="25.5">
      <c r="A49" s="7" t="s">
        <v>247</v>
      </c>
      <c r="B49" s="8" t="s">
        <v>188</v>
      </c>
      <c r="C49" s="8" t="s">
        <v>198</v>
      </c>
      <c r="D49" s="22">
        <f t="shared" si="0"/>
        <v>40190.039999999994</v>
      </c>
      <c r="E49" s="21">
        <v>0.85</v>
      </c>
    </row>
    <row r="50" spans="1:5" ht="38.25">
      <c r="A50" s="8" t="s">
        <v>44</v>
      </c>
      <c r="B50" s="9" t="s">
        <v>45</v>
      </c>
      <c r="C50" s="9"/>
      <c r="D50" s="22">
        <f t="shared" si="0"/>
        <v>32624.856</v>
      </c>
      <c r="E50" s="21">
        <f>SUM(E51:E52)</f>
        <v>0.69</v>
      </c>
    </row>
    <row r="51" spans="1:5" ht="63.75">
      <c r="A51" s="7" t="s">
        <v>46</v>
      </c>
      <c r="B51" s="8" t="s">
        <v>199</v>
      </c>
      <c r="C51" s="8" t="s">
        <v>33</v>
      </c>
      <c r="D51" s="22">
        <f t="shared" si="0"/>
        <v>23641.199999999997</v>
      </c>
      <c r="E51" s="21">
        <v>0.5</v>
      </c>
    </row>
    <row r="52" spans="1:5" ht="51">
      <c r="A52" s="7" t="s">
        <v>48</v>
      </c>
      <c r="B52" s="8" t="s">
        <v>49</v>
      </c>
      <c r="C52" s="8" t="s">
        <v>146</v>
      </c>
      <c r="D52" s="22">
        <f t="shared" si="0"/>
        <v>8983.655999999999</v>
      </c>
      <c r="E52" s="21">
        <v>0.19</v>
      </c>
    </row>
    <row r="53" spans="1:5" ht="35.25" customHeight="1">
      <c r="A53" s="36" t="s">
        <v>50</v>
      </c>
      <c r="B53" s="37"/>
      <c r="C53" s="37"/>
      <c r="D53" s="37"/>
      <c r="E53" s="21"/>
    </row>
    <row r="54" spans="1:5" ht="25.5">
      <c r="A54" s="8" t="s">
        <v>51</v>
      </c>
      <c r="B54" s="9" t="s">
        <v>147</v>
      </c>
      <c r="C54" s="9"/>
      <c r="D54" s="22">
        <f t="shared" si="0"/>
        <v>10402.127999999999</v>
      </c>
      <c r="E54" s="21">
        <f>SUM(E55:E56)</f>
        <v>0.22</v>
      </c>
    </row>
    <row r="55" spans="1:5" ht="51">
      <c r="A55" s="7" t="s">
        <v>52</v>
      </c>
      <c r="B55" s="8" t="s">
        <v>148</v>
      </c>
      <c r="C55" s="8" t="s">
        <v>33</v>
      </c>
      <c r="D55" s="22">
        <f t="shared" si="0"/>
        <v>9929.3039999999983</v>
      </c>
      <c r="E55" s="21">
        <v>0.21</v>
      </c>
    </row>
    <row r="56" spans="1:5" ht="38.25">
      <c r="A56" s="7" t="s">
        <v>53</v>
      </c>
      <c r="B56" s="8" t="s">
        <v>134</v>
      </c>
      <c r="C56" s="8" t="s">
        <v>113</v>
      </c>
      <c r="D56" s="22">
        <f t="shared" si="0"/>
        <v>472.82400000000001</v>
      </c>
      <c r="E56" s="21">
        <v>0.01</v>
      </c>
    </row>
    <row r="57" spans="1:5" ht="51">
      <c r="A57" s="8" t="s">
        <v>54</v>
      </c>
      <c r="B57" s="9" t="s">
        <v>220</v>
      </c>
      <c r="C57" s="9"/>
      <c r="D57" s="22">
        <f t="shared" si="0"/>
        <v>107803.87199999999</v>
      </c>
      <c r="E57" s="21">
        <f>SUM(E58:E65)</f>
        <v>2.2799999999999998</v>
      </c>
    </row>
    <row r="58" spans="1:5" ht="74.25" customHeight="1">
      <c r="A58" s="7" t="s">
        <v>239</v>
      </c>
      <c r="B58" s="8" t="s">
        <v>156</v>
      </c>
      <c r="C58" s="8" t="s">
        <v>162</v>
      </c>
      <c r="D58" s="22">
        <f t="shared" si="0"/>
        <v>15130.368</v>
      </c>
      <c r="E58" s="21">
        <v>0.32</v>
      </c>
    </row>
    <row r="59" spans="1:5" ht="25.5">
      <c r="A59" s="7" t="s">
        <v>55</v>
      </c>
      <c r="B59" s="8" t="s">
        <v>157</v>
      </c>
      <c r="C59" s="8" t="s">
        <v>33</v>
      </c>
      <c r="D59" s="22">
        <f t="shared" si="0"/>
        <v>8510.8320000000003</v>
      </c>
      <c r="E59" s="21">
        <v>0.18</v>
      </c>
    </row>
    <row r="60" spans="1:5" ht="25.5">
      <c r="A60" s="7" t="s">
        <v>151</v>
      </c>
      <c r="B60" s="8" t="s">
        <v>158</v>
      </c>
      <c r="C60" s="8" t="s">
        <v>33</v>
      </c>
      <c r="D60" s="22">
        <f t="shared" si="0"/>
        <v>20331.431999999997</v>
      </c>
      <c r="E60" s="21">
        <v>0.43</v>
      </c>
    </row>
    <row r="61" spans="1:5">
      <c r="A61" s="7" t="s">
        <v>152</v>
      </c>
      <c r="B61" s="8" t="s">
        <v>160</v>
      </c>
      <c r="C61" s="8" t="s">
        <v>33</v>
      </c>
      <c r="D61" s="22">
        <f t="shared" si="0"/>
        <v>10402.127999999999</v>
      </c>
      <c r="E61" s="21">
        <v>0.22</v>
      </c>
    </row>
    <row r="62" spans="1:5">
      <c r="A62" s="7" t="s">
        <v>153</v>
      </c>
      <c r="B62" s="8" t="s">
        <v>75</v>
      </c>
      <c r="C62" s="8" t="s">
        <v>33</v>
      </c>
      <c r="D62" s="22">
        <f t="shared" si="0"/>
        <v>9929.3039999999983</v>
      </c>
      <c r="E62" s="21">
        <v>0.21</v>
      </c>
    </row>
    <row r="63" spans="1:5" ht="25.5">
      <c r="A63" s="7" t="s">
        <v>154</v>
      </c>
      <c r="B63" s="8" t="s">
        <v>161</v>
      </c>
      <c r="C63" s="8" t="s">
        <v>163</v>
      </c>
      <c r="D63" s="22">
        <f t="shared" si="0"/>
        <v>17494.488000000001</v>
      </c>
      <c r="E63" s="21">
        <v>0.37</v>
      </c>
    </row>
    <row r="64" spans="1:5" ht="25.5">
      <c r="A64" s="7" t="s">
        <v>249</v>
      </c>
      <c r="B64" s="8" t="s">
        <v>221</v>
      </c>
      <c r="C64" s="8" t="s">
        <v>97</v>
      </c>
      <c r="D64" s="22">
        <f t="shared" si="0"/>
        <v>10874.951999999999</v>
      </c>
      <c r="E64" s="21">
        <v>0.23</v>
      </c>
    </row>
    <row r="65" spans="1:5" ht="63.75">
      <c r="A65" s="7" t="s">
        <v>155</v>
      </c>
      <c r="B65" s="8" t="s">
        <v>159</v>
      </c>
      <c r="C65" s="8" t="s">
        <v>139</v>
      </c>
      <c r="D65" s="22">
        <f t="shared" si="0"/>
        <v>15130.368</v>
      </c>
      <c r="E65" s="21">
        <v>0.32</v>
      </c>
    </row>
    <row r="66" spans="1:5" ht="38.25">
      <c r="A66" s="8" t="s">
        <v>56</v>
      </c>
      <c r="B66" s="9" t="s">
        <v>57</v>
      </c>
      <c r="C66" s="9"/>
      <c r="D66" s="22">
        <f t="shared" si="0"/>
        <v>146575.44</v>
      </c>
      <c r="E66" s="21">
        <f>SUM(E67:E72)</f>
        <v>3.1</v>
      </c>
    </row>
    <row r="67" spans="1:5" ht="89.25">
      <c r="A67" s="7" t="s">
        <v>58</v>
      </c>
      <c r="B67" s="8" t="s">
        <v>59</v>
      </c>
      <c r="C67" s="8" t="s">
        <v>33</v>
      </c>
      <c r="D67" s="22">
        <f t="shared" si="0"/>
        <v>30733.56</v>
      </c>
      <c r="E67" s="21">
        <v>0.65</v>
      </c>
    </row>
    <row r="68" spans="1:5" ht="63.75">
      <c r="A68" s="7" t="s">
        <v>60</v>
      </c>
      <c r="B68" s="8" t="s">
        <v>61</v>
      </c>
      <c r="C68" s="8" t="s">
        <v>162</v>
      </c>
      <c r="D68" s="22">
        <f t="shared" si="0"/>
        <v>32624.856</v>
      </c>
      <c r="E68" s="21">
        <v>0.69</v>
      </c>
    </row>
    <row r="69" spans="1:5" ht="38.25">
      <c r="A69" s="7" t="s">
        <v>62</v>
      </c>
      <c r="B69" s="8" t="s">
        <v>63</v>
      </c>
      <c r="C69" s="8" t="s">
        <v>164</v>
      </c>
      <c r="D69" s="22">
        <f t="shared" si="0"/>
        <v>12293.423999999999</v>
      </c>
      <c r="E69" s="21">
        <v>0.26</v>
      </c>
    </row>
    <row r="70" spans="1:5" ht="51">
      <c r="A70" s="7" t="s">
        <v>64</v>
      </c>
      <c r="B70" s="8" t="s">
        <v>65</v>
      </c>
      <c r="C70" s="8" t="s">
        <v>139</v>
      </c>
      <c r="D70" s="22">
        <f t="shared" si="0"/>
        <v>4728.24</v>
      </c>
      <c r="E70" s="21">
        <v>0.1</v>
      </c>
    </row>
    <row r="71" spans="1:5" ht="38.25">
      <c r="A71" s="7" t="s">
        <v>66</v>
      </c>
      <c r="B71" s="8" t="s">
        <v>67</v>
      </c>
      <c r="C71" s="8" t="s">
        <v>164</v>
      </c>
      <c r="D71" s="22">
        <f t="shared" si="0"/>
        <v>51064.991999999998</v>
      </c>
      <c r="E71" s="21">
        <v>1.08</v>
      </c>
    </row>
    <row r="72" spans="1:5" ht="51">
      <c r="A72" s="7" t="s">
        <v>68</v>
      </c>
      <c r="B72" s="8" t="s">
        <v>291</v>
      </c>
      <c r="C72" s="8" t="s">
        <v>139</v>
      </c>
      <c r="D72" s="22">
        <f t="shared" si="0"/>
        <v>15130.368</v>
      </c>
      <c r="E72" s="21">
        <v>0.32</v>
      </c>
    </row>
    <row r="73" spans="1:5" ht="38.25">
      <c r="A73" s="8" t="s">
        <v>69</v>
      </c>
      <c r="B73" s="9" t="s">
        <v>70</v>
      </c>
      <c r="C73" s="9"/>
      <c r="D73" s="22">
        <f t="shared" si="0"/>
        <v>113477.75999999999</v>
      </c>
      <c r="E73" s="21">
        <f>SUM(E74:E79)</f>
        <v>2.4</v>
      </c>
    </row>
    <row r="74" spans="1:5" ht="38.25">
      <c r="A74" s="7" t="s">
        <v>71</v>
      </c>
      <c r="B74" s="8" t="s">
        <v>165</v>
      </c>
      <c r="C74" s="8" t="s">
        <v>33</v>
      </c>
      <c r="D74" s="22">
        <f t="shared" ref="D74:D106" si="1">E74*3940.2*12</f>
        <v>25532.495999999999</v>
      </c>
      <c r="E74" s="21">
        <v>0.54</v>
      </c>
    </row>
    <row r="75" spans="1:5" ht="63.75">
      <c r="A75" s="7" t="s">
        <v>73</v>
      </c>
      <c r="B75" s="8" t="s">
        <v>166</v>
      </c>
      <c r="C75" s="8" t="s">
        <v>170</v>
      </c>
      <c r="D75" s="22">
        <f t="shared" si="1"/>
        <v>16548.84</v>
      </c>
      <c r="E75" s="21">
        <v>0.35</v>
      </c>
    </row>
    <row r="76" spans="1:5" ht="38.25">
      <c r="A76" s="7" t="s">
        <v>74</v>
      </c>
      <c r="B76" s="8" t="s">
        <v>72</v>
      </c>
      <c r="C76" s="8" t="s">
        <v>33</v>
      </c>
      <c r="D76" s="22">
        <f t="shared" si="1"/>
        <v>12293.423999999999</v>
      </c>
      <c r="E76" s="21">
        <v>0.26</v>
      </c>
    </row>
    <row r="77" spans="1:5" ht="38.25">
      <c r="A77" s="7" t="s">
        <v>76</v>
      </c>
      <c r="B77" s="8" t="s">
        <v>167</v>
      </c>
      <c r="C77" s="8" t="s">
        <v>33</v>
      </c>
      <c r="D77" s="22">
        <f t="shared" si="1"/>
        <v>18912.96</v>
      </c>
      <c r="E77" s="21">
        <v>0.4</v>
      </c>
    </row>
    <row r="78" spans="1:5" ht="51">
      <c r="A78" s="7" t="s">
        <v>77</v>
      </c>
      <c r="B78" s="8" t="s">
        <v>168</v>
      </c>
      <c r="C78" s="8" t="s">
        <v>164</v>
      </c>
      <c r="D78" s="22">
        <f t="shared" si="1"/>
        <v>12766.248</v>
      </c>
      <c r="E78" s="21">
        <v>0.27</v>
      </c>
    </row>
    <row r="79" spans="1:5" ht="38.25">
      <c r="A79" s="7" t="s">
        <v>78</v>
      </c>
      <c r="B79" s="8" t="s">
        <v>169</v>
      </c>
      <c r="C79" s="8" t="s">
        <v>164</v>
      </c>
      <c r="D79" s="22">
        <f t="shared" si="1"/>
        <v>27423.791999999998</v>
      </c>
      <c r="E79" s="21">
        <v>0.57999999999999996</v>
      </c>
    </row>
    <row r="80" spans="1:5" ht="38.25">
      <c r="A80" s="8" t="s">
        <v>79</v>
      </c>
      <c r="B80" s="9" t="s">
        <v>80</v>
      </c>
      <c r="C80" s="9"/>
      <c r="D80" s="22">
        <f t="shared" si="1"/>
        <v>26478.144</v>
      </c>
      <c r="E80" s="21">
        <f>SUM(E81:E85)</f>
        <v>0.56000000000000005</v>
      </c>
    </row>
    <row r="81" spans="1:5" ht="51">
      <c r="A81" s="7" t="s">
        <v>81</v>
      </c>
      <c r="B81" s="8" t="s">
        <v>82</v>
      </c>
      <c r="C81" s="8" t="s">
        <v>33</v>
      </c>
      <c r="D81" s="22">
        <f t="shared" si="1"/>
        <v>945.64800000000002</v>
      </c>
      <c r="E81" s="21">
        <v>0.02</v>
      </c>
    </row>
    <row r="82" spans="1:5" ht="25.5">
      <c r="A82" s="7" t="s">
        <v>83</v>
      </c>
      <c r="B82" s="8" t="s">
        <v>84</v>
      </c>
      <c r="C82" s="8" t="s">
        <v>33</v>
      </c>
      <c r="D82" s="22">
        <f t="shared" si="1"/>
        <v>5201.0639999999994</v>
      </c>
      <c r="E82" s="21">
        <v>0.11</v>
      </c>
    </row>
    <row r="83" spans="1:5" ht="51">
      <c r="A83" s="7" t="s">
        <v>85</v>
      </c>
      <c r="B83" s="8" t="s">
        <v>86</v>
      </c>
      <c r="C83" s="8" t="s">
        <v>150</v>
      </c>
      <c r="D83" s="22">
        <f t="shared" si="1"/>
        <v>10402.127999999999</v>
      </c>
      <c r="E83" s="21">
        <v>0.22</v>
      </c>
    </row>
    <row r="84" spans="1:5" ht="38.25">
      <c r="A84" s="7" t="s">
        <v>87</v>
      </c>
      <c r="B84" s="8" t="s">
        <v>171</v>
      </c>
      <c r="C84" s="8" t="s">
        <v>164</v>
      </c>
      <c r="D84" s="22">
        <f t="shared" si="1"/>
        <v>3782.5920000000001</v>
      </c>
      <c r="E84" s="21">
        <v>0.08</v>
      </c>
    </row>
    <row r="85" spans="1:5" ht="25.5">
      <c r="A85" s="7" t="s">
        <v>180</v>
      </c>
      <c r="B85" s="8" t="s">
        <v>172</v>
      </c>
      <c r="C85" s="8" t="s">
        <v>102</v>
      </c>
      <c r="D85" s="22">
        <f t="shared" si="1"/>
        <v>6146.7119999999995</v>
      </c>
      <c r="E85" s="21">
        <v>0.13</v>
      </c>
    </row>
    <row r="86" spans="1:5" ht="25.5">
      <c r="A86" s="8" t="s">
        <v>264</v>
      </c>
      <c r="B86" s="9" t="s">
        <v>89</v>
      </c>
      <c r="C86" s="9"/>
      <c r="D86" s="22">
        <f t="shared" si="1"/>
        <v>69032.304000000004</v>
      </c>
      <c r="E86" s="21">
        <f>SUM(E87:E90)</f>
        <v>1.46</v>
      </c>
    </row>
    <row r="87" spans="1:5" ht="76.5">
      <c r="A87" s="7" t="s">
        <v>265</v>
      </c>
      <c r="B87" s="8" t="s">
        <v>288</v>
      </c>
      <c r="C87" s="8" t="s">
        <v>238</v>
      </c>
      <c r="D87" s="22">
        <f t="shared" si="1"/>
        <v>48228.047999999995</v>
      </c>
      <c r="E87" s="21">
        <v>1.02</v>
      </c>
    </row>
    <row r="88" spans="1:5" ht="76.5">
      <c r="A88" s="7" t="s">
        <v>263</v>
      </c>
      <c r="B88" s="8" t="s">
        <v>93</v>
      </c>
      <c r="C88" s="8" t="s">
        <v>238</v>
      </c>
      <c r="D88" s="22">
        <f t="shared" si="1"/>
        <v>12293.423999999999</v>
      </c>
      <c r="E88" s="21">
        <v>0.26</v>
      </c>
    </row>
    <row r="89" spans="1:5" ht="76.5">
      <c r="A89" s="7" t="s">
        <v>266</v>
      </c>
      <c r="B89" s="8" t="s">
        <v>95</v>
      </c>
      <c r="C89" s="8" t="s">
        <v>238</v>
      </c>
      <c r="D89" s="22">
        <f t="shared" si="1"/>
        <v>2836.9439999999995</v>
      </c>
      <c r="E89" s="21">
        <v>0.06</v>
      </c>
    </row>
    <row r="90" spans="1:5" ht="76.5">
      <c r="A90" s="7" t="s">
        <v>267</v>
      </c>
      <c r="B90" s="8" t="s">
        <v>96</v>
      </c>
      <c r="C90" s="8" t="s">
        <v>238</v>
      </c>
      <c r="D90" s="22">
        <f t="shared" si="1"/>
        <v>5673.887999999999</v>
      </c>
      <c r="E90" s="21">
        <v>0.12</v>
      </c>
    </row>
    <row r="91" spans="1:5">
      <c r="A91" s="33" t="s">
        <v>182</v>
      </c>
      <c r="B91" s="34"/>
      <c r="C91" s="34"/>
      <c r="D91" s="34"/>
      <c r="E91" s="21"/>
    </row>
    <row r="92" spans="1:5" ht="89.25">
      <c r="A92" s="16" t="s">
        <v>88</v>
      </c>
      <c r="B92" s="8" t="s">
        <v>260</v>
      </c>
      <c r="C92" s="8"/>
      <c r="D92" s="22">
        <f t="shared" si="1"/>
        <v>43026.983999999997</v>
      </c>
      <c r="E92" s="21">
        <f>SUM(E93:E96)</f>
        <v>0.91</v>
      </c>
    </row>
    <row r="93" spans="1:5" ht="76.5">
      <c r="A93" s="19" t="s">
        <v>90</v>
      </c>
      <c r="B93" s="8" t="s">
        <v>255</v>
      </c>
      <c r="C93" s="8" t="s">
        <v>238</v>
      </c>
      <c r="D93" s="22">
        <f t="shared" si="1"/>
        <v>13239.072</v>
      </c>
      <c r="E93" s="21">
        <v>0.28000000000000003</v>
      </c>
    </row>
    <row r="94" spans="1:5" ht="76.5">
      <c r="A94" s="8" t="s">
        <v>92</v>
      </c>
      <c r="B94" s="8" t="s">
        <v>235</v>
      </c>
      <c r="C94" s="8" t="s">
        <v>238</v>
      </c>
      <c r="D94" s="22">
        <f t="shared" si="1"/>
        <v>18912.96</v>
      </c>
      <c r="E94" s="21">
        <v>0.4</v>
      </c>
    </row>
    <row r="95" spans="1:5" ht="76.5">
      <c r="A95" s="8" t="s">
        <v>94</v>
      </c>
      <c r="B95" s="8" t="s">
        <v>186</v>
      </c>
      <c r="C95" s="8" t="s">
        <v>238</v>
      </c>
      <c r="D95" s="22">
        <f t="shared" si="1"/>
        <v>6619.5360000000001</v>
      </c>
      <c r="E95" s="21">
        <v>0.14000000000000001</v>
      </c>
    </row>
    <row r="96" spans="1:5">
      <c r="A96" s="19" t="s">
        <v>240</v>
      </c>
      <c r="B96" s="8" t="s">
        <v>178</v>
      </c>
      <c r="C96" s="8" t="s">
        <v>185</v>
      </c>
      <c r="D96" s="22">
        <f t="shared" si="1"/>
        <v>4255.4160000000002</v>
      </c>
      <c r="E96" s="21">
        <v>0.09</v>
      </c>
    </row>
    <row r="97" spans="1:5" ht="89.25" customHeight="1">
      <c r="A97" s="8" t="s">
        <v>179</v>
      </c>
      <c r="B97" s="8" t="s">
        <v>259</v>
      </c>
      <c r="C97" s="8"/>
      <c r="D97" s="22">
        <f t="shared" si="1"/>
        <v>55320.40800000001</v>
      </c>
      <c r="E97" s="21">
        <f>SUM(E98:E101)</f>
        <v>1.1700000000000002</v>
      </c>
    </row>
    <row r="98" spans="1:5">
      <c r="A98" s="19" t="s">
        <v>241</v>
      </c>
      <c r="B98" s="8" t="s">
        <v>103</v>
      </c>
      <c r="C98" s="8" t="s">
        <v>190</v>
      </c>
      <c r="D98" s="22">
        <f t="shared" si="1"/>
        <v>6619.5360000000001</v>
      </c>
      <c r="E98" s="21">
        <v>0.14000000000000001</v>
      </c>
    </row>
    <row r="99" spans="1:5" ht="76.5">
      <c r="A99" s="8" t="s">
        <v>106</v>
      </c>
      <c r="B99" s="8" t="s">
        <v>186</v>
      </c>
      <c r="C99" s="8" t="s">
        <v>238</v>
      </c>
      <c r="D99" s="22">
        <f t="shared" si="1"/>
        <v>7565.1840000000002</v>
      </c>
      <c r="E99" s="21">
        <v>0.16</v>
      </c>
    </row>
    <row r="100" spans="1:5">
      <c r="A100" s="8" t="s">
        <v>242</v>
      </c>
      <c r="B100" s="8" t="s">
        <v>236</v>
      </c>
      <c r="C100" s="8" t="s">
        <v>150</v>
      </c>
      <c r="D100" s="22">
        <f t="shared" si="1"/>
        <v>40662.863999999994</v>
      </c>
      <c r="E100" s="21">
        <v>0.86</v>
      </c>
    </row>
    <row r="101" spans="1:5">
      <c r="A101" s="8" t="s">
        <v>173</v>
      </c>
      <c r="B101" s="8" t="s">
        <v>178</v>
      </c>
      <c r="C101" s="8" t="s">
        <v>191</v>
      </c>
      <c r="D101" s="22">
        <f t="shared" si="1"/>
        <v>472.82400000000001</v>
      </c>
      <c r="E101" s="21">
        <v>0.01</v>
      </c>
    </row>
    <row r="102" spans="1:5" ht="88.5" customHeight="1">
      <c r="A102" s="8" t="s">
        <v>98</v>
      </c>
      <c r="B102" s="9" t="s">
        <v>99</v>
      </c>
      <c r="C102" s="9"/>
      <c r="D102" s="22">
        <f t="shared" si="1"/>
        <v>472.82400000000001</v>
      </c>
      <c r="E102" s="21">
        <f>SUM(E103)</f>
        <v>0.01</v>
      </c>
    </row>
    <row r="103" spans="1:5" ht="76.5">
      <c r="A103" s="7" t="s">
        <v>100</v>
      </c>
      <c r="B103" s="8" t="s">
        <v>99</v>
      </c>
      <c r="C103" s="8" t="s">
        <v>174</v>
      </c>
      <c r="D103" s="22">
        <f t="shared" si="1"/>
        <v>472.82400000000001</v>
      </c>
      <c r="E103" s="21">
        <v>0.01</v>
      </c>
    </row>
    <row r="104" spans="1:5" ht="51">
      <c r="A104" s="8" t="s">
        <v>268</v>
      </c>
      <c r="B104" s="9" t="s">
        <v>101</v>
      </c>
      <c r="C104" s="9"/>
      <c r="D104" s="22">
        <f t="shared" si="1"/>
        <v>11820.599999999999</v>
      </c>
      <c r="E104" s="21">
        <f>SUM(E105)</f>
        <v>0.25</v>
      </c>
    </row>
    <row r="105" spans="1:5" ht="63.75">
      <c r="A105" s="8" t="s">
        <v>269</v>
      </c>
      <c r="B105" s="8" t="s">
        <v>101</v>
      </c>
      <c r="C105" s="8" t="s">
        <v>237</v>
      </c>
      <c r="D105" s="22">
        <f t="shared" si="1"/>
        <v>11820.599999999999</v>
      </c>
      <c r="E105" s="21">
        <v>0.25</v>
      </c>
    </row>
    <row r="106" spans="1:5">
      <c r="A106" s="7"/>
      <c r="B106" s="17" t="s">
        <v>105</v>
      </c>
      <c r="C106" s="8"/>
      <c r="D106" s="22">
        <f t="shared" si="1"/>
        <v>905930.78400000022</v>
      </c>
      <c r="E106" s="21">
        <f>SUM(E9+E15+E19+E23+E27+E34+E38+E43+E47+E50+E54+E57+E66+E73+E80+E86+E92+E97+E102+E104)</f>
        <v>19.160000000000004</v>
      </c>
    </row>
  </sheetData>
  <mergeCells count="7">
    <mergeCell ref="A53:D53"/>
    <mergeCell ref="A91:D91"/>
    <mergeCell ref="A2:D2"/>
    <mergeCell ref="A3:D3"/>
    <mergeCell ref="A4:D4"/>
    <mergeCell ref="A5:D5"/>
    <mergeCell ref="A8:D8"/>
  </mergeCells>
  <printOptions verticalCentered="1"/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06"/>
  <sheetViews>
    <sheetView topLeftCell="A94" zoomScale="65" zoomScaleNormal="65" workbookViewId="0">
      <selection activeCell="E105" sqref="E105"/>
    </sheetView>
  </sheetViews>
  <sheetFormatPr defaultRowHeight="15"/>
  <cols>
    <col min="1" max="1" width="5.28515625" customWidth="1"/>
    <col min="2" max="2" width="53.85546875" customWidth="1"/>
    <col min="3" max="3" width="13.5703125" customWidth="1"/>
    <col min="4" max="4" width="10.42578125" customWidth="1"/>
    <col min="5" max="5" width="18.7109375" customWidth="1"/>
  </cols>
  <sheetData>
    <row r="1" spans="1:5" ht="15.75">
      <c r="A1" s="1"/>
    </row>
    <row r="2" spans="1:5" ht="15.75">
      <c r="A2" s="40" t="s">
        <v>0</v>
      </c>
      <c r="B2" s="40"/>
      <c r="C2" s="40"/>
      <c r="D2" s="40"/>
    </row>
    <row r="3" spans="1:5" ht="15.75">
      <c r="A3" s="40" t="s">
        <v>183</v>
      </c>
      <c r="B3" s="40"/>
      <c r="C3" s="40"/>
      <c r="D3" s="40"/>
    </row>
    <row r="4" spans="1:5" ht="15.75">
      <c r="A4" s="40" t="s">
        <v>1</v>
      </c>
      <c r="B4" s="40"/>
      <c r="C4" s="40"/>
      <c r="D4" s="40"/>
    </row>
    <row r="5" spans="1:5" ht="15.75">
      <c r="A5" s="41" t="s">
        <v>202</v>
      </c>
      <c r="B5" s="42"/>
      <c r="C5" s="42"/>
      <c r="D5" s="42"/>
    </row>
    <row r="6" spans="1:5" ht="18.75">
      <c r="A6" s="2"/>
    </row>
    <row r="7" spans="1:5" ht="51">
      <c r="A7" s="18" t="s">
        <v>2</v>
      </c>
      <c r="B7" s="18" t="s">
        <v>3</v>
      </c>
      <c r="C7" s="18" t="s">
        <v>4</v>
      </c>
      <c r="D7" s="18" t="s">
        <v>5</v>
      </c>
      <c r="E7" s="18" t="s">
        <v>6</v>
      </c>
    </row>
    <row r="8" spans="1:5" ht="39.75" customHeight="1">
      <c r="A8" s="43" t="s">
        <v>7</v>
      </c>
      <c r="B8" s="44"/>
      <c r="C8" s="44"/>
      <c r="D8" s="44"/>
      <c r="E8" s="21"/>
    </row>
    <row r="9" spans="1:5" ht="25.5">
      <c r="A9" s="8" t="s">
        <v>8</v>
      </c>
      <c r="B9" s="9" t="s">
        <v>9</v>
      </c>
      <c r="C9" s="9"/>
      <c r="D9" s="22">
        <f>E9*2824.2*12</f>
        <v>6439.1759999999995</v>
      </c>
      <c r="E9" s="21">
        <f>SUM(E10:E14)</f>
        <v>0.19</v>
      </c>
    </row>
    <row r="10" spans="1:5" ht="38.25">
      <c r="A10" s="7" t="s">
        <v>10</v>
      </c>
      <c r="B10" s="8" t="s">
        <v>108</v>
      </c>
      <c r="C10" s="8" t="s">
        <v>33</v>
      </c>
      <c r="D10" s="22">
        <f t="shared" ref="D10:D73" si="0">E10*2824.2*12</f>
        <v>677.80799999999999</v>
      </c>
      <c r="E10" s="21">
        <v>0.02</v>
      </c>
    </row>
    <row r="11" spans="1:5" ht="38.25">
      <c r="A11" s="7" t="s">
        <v>12</v>
      </c>
      <c r="B11" s="8" t="s">
        <v>109</v>
      </c>
      <c r="C11" s="8" t="s">
        <v>33</v>
      </c>
      <c r="D11" s="22">
        <f t="shared" si="0"/>
        <v>677.80799999999999</v>
      </c>
      <c r="E11" s="21">
        <v>0.02</v>
      </c>
    </row>
    <row r="12" spans="1:5" ht="51">
      <c r="A12" s="7" t="s">
        <v>175</v>
      </c>
      <c r="B12" s="8" t="s">
        <v>110</v>
      </c>
      <c r="C12" s="8" t="s">
        <v>111</v>
      </c>
      <c r="D12" s="22">
        <f t="shared" si="0"/>
        <v>677.80799999999999</v>
      </c>
      <c r="E12" s="21">
        <v>0.02</v>
      </c>
    </row>
    <row r="13" spans="1:5" ht="25.5">
      <c r="A13" s="7" t="s">
        <v>176</v>
      </c>
      <c r="B13" s="8" t="s">
        <v>195</v>
      </c>
      <c r="C13" s="8" t="s">
        <v>196</v>
      </c>
      <c r="D13" s="22">
        <f t="shared" si="0"/>
        <v>3389.04</v>
      </c>
      <c r="E13" s="21">
        <v>0.1</v>
      </c>
    </row>
    <row r="14" spans="1:5" ht="38.25">
      <c r="A14" s="7" t="s">
        <v>225</v>
      </c>
      <c r="B14" s="8" t="s">
        <v>112</v>
      </c>
      <c r="C14" s="8" t="s">
        <v>113</v>
      </c>
      <c r="D14" s="22">
        <f t="shared" si="0"/>
        <v>1016.7119999999998</v>
      </c>
      <c r="E14" s="21">
        <v>0.03</v>
      </c>
    </row>
    <row r="15" spans="1:5">
      <c r="A15" s="8" t="s">
        <v>13</v>
      </c>
      <c r="B15" s="9" t="s">
        <v>14</v>
      </c>
      <c r="C15" s="9"/>
      <c r="D15" s="22">
        <f t="shared" si="0"/>
        <v>2033.4239999999995</v>
      </c>
      <c r="E15" s="21">
        <f>SUM(E16:E18)</f>
        <v>0.06</v>
      </c>
    </row>
    <row r="16" spans="1:5" ht="38.25">
      <c r="A16" s="7" t="s">
        <v>15</v>
      </c>
      <c r="B16" s="8" t="s">
        <v>114</v>
      </c>
      <c r="C16" s="8" t="s">
        <v>33</v>
      </c>
      <c r="D16" s="22">
        <f t="shared" si="0"/>
        <v>677.80799999999999</v>
      </c>
      <c r="E16" s="21">
        <v>0.02</v>
      </c>
    </row>
    <row r="17" spans="1:5" ht="63.75">
      <c r="A17" s="7" t="s">
        <v>116</v>
      </c>
      <c r="B17" s="8" t="s">
        <v>115</v>
      </c>
      <c r="C17" s="8" t="s">
        <v>33</v>
      </c>
      <c r="D17" s="22">
        <f t="shared" si="0"/>
        <v>677.80799999999999</v>
      </c>
      <c r="E17" s="21">
        <v>0.02</v>
      </c>
    </row>
    <row r="18" spans="1:5" ht="38.25">
      <c r="A18" s="7" t="s">
        <v>16</v>
      </c>
      <c r="B18" s="8" t="s">
        <v>17</v>
      </c>
      <c r="C18" s="8" t="s">
        <v>33</v>
      </c>
      <c r="D18" s="22">
        <f t="shared" si="0"/>
        <v>677.80799999999999</v>
      </c>
      <c r="E18" s="21">
        <v>0.02</v>
      </c>
    </row>
    <row r="19" spans="1:5" ht="25.5">
      <c r="A19" s="8" t="s">
        <v>18</v>
      </c>
      <c r="B19" s="9" t="s">
        <v>19</v>
      </c>
      <c r="C19" s="9"/>
      <c r="D19" s="22">
        <f t="shared" si="0"/>
        <v>1016.7119999999998</v>
      </c>
      <c r="E19" s="21">
        <f>SUM(E20:E22)</f>
        <v>0.03</v>
      </c>
    </row>
    <row r="20" spans="1:5" ht="76.5">
      <c r="A20" s="7" t="s">
        <v>20</v>
      </c>
      <c r="B20" s="8" t="s">
        <v>118</v>
      </c>
      <c r="C20" s="8" t="s">
        <v>33</v>
      </c>
      <c r="D20" s="22">
        <f t="shared" si="0"/>
        <v>338.904</v>
      </c>
      <c r="E20" s="21">
        <v>0.01</v>
      </c>
    </row>
    <row r="21" spans="1:5" ht="51">
      <c r="A21" s="7" t="s">
        <v>21</v>
      </c>
      <c r="B21" s="8" t="s">
        <v>119</v>
      </c>
      <c r="C21" s="8" t="s">
        <v>33</v>
      </c>
      <c r="D21" s="22">
        <f t="shared" si="0"/>
        <v>338.904</v>
      </c>
      <c r="E21" s="21">
        <v>0.01</v>
      </c>
    </row>
    <row r="22" spans="1:5" ht="51">
      <c r="A22" s="7" t="s">
        <v>117</v>
      </c>
      <c r="B22" s="8" t="s">
        <v>120</v>
      </c>
      <c r="C22" s="8" t="s">
        <v>113</v>
      </c>
      <c r="D22" s="22">
        <f t="shared" si="0"/>
        <v>338.904</v>
      </c>
      <c r="E22" s="21">
        <v>0.01</v>
      </c>
    </row>
    <row r="23" spans="1:5" ht="25.5">
      <c r="A23" s="8" t="s">
        <v>22</v>
      </c>
      <c r="B23" s="9" t="s">
        <v>224</v>
      </c>
      <c r="C23" s="9"/>
      <c r="D23" s="22">
        <f t="shared" si="0"/>
        <v>1016.7119999999998</v>
      </c>
      <c r="E23" s="21">
        <f>SUM(E24:E26)</f>
        <v>0.03</v>
      </c>
    </row>
    <row r="24" spans="1:5" ht="38.25">
      <c r="A24" s="7" t="s">
        <v>23</v>
      </c>
      <c r="B24" s="8" t="s">
        <v>123</v>
      </c>
      <c r="C24" s="8" t="s">
        <v>33</v>
      </c>
      <c r="D24" s="22">
        <f t="shared" si="0"/>
        <v>338.904</v>
      </c>
      <c r="E24" s="21">
        <v>0.01</v>
      </c>
    </row>
    <row r="25" spans="1:5" ht="75" customHeight="1">
      <c r="A25" s="7" t="s">
        <v>24</v>
      </c>
      <c r="B25" s="8" t="s">
        <v>122</v>
      </c>
      <c r="C25" s="8" t="s">
        <v>33</v>
      </c>
      <c r="D25" s="22">
        <f t="shared" si="0"/>
        <v>338.904</v>
      </c>
      <c r="E25" s="21">
        <v>0.01</v>
      </c>
    </row>
    <row r="26" spans="1:5" ht="38.25">
      <c r="A26" s="7" t="s">
        <v>226</v>
      </c>
      <c r="B26" s="8" t="s">
        <v>28</v>
      </c>
      <c r="C26" s="8" t="s">
        <v>113</v>
      </c>
      <c r="D26" s="22">
        <f t="shared" si="0"/>
        <v>338.904</v>
      </c>
      <c r="E26" s="21">
        <v>0.01</v>
      </c>
    </row>
    <row r="27" spans="1:5" ht="25.5">
      <c r="A27" s="8" t="s">
        <v>25</v>
      </c>
      <c r="B27" s="9" t="s">
        <v>30</v>
      </c>
      <c r="C27" s="9"/>
      <c r="D27" s="22">
        <f t="shared" si="0"/>
        <v>21012.047999999999</v>
      </c>
      <c r="E27" s="21">
        <f>SUM(E28:E33)</f>
        <v>0.62</v>
      </c>
    </row>
    <row r="28" spans="1:5">
      <c r="A28" s="12" t="s">
        <v>26</v>
      </c>
      <c r="B28" s="13" t="s">
        <v>127</v>
      </c>
      <c r="C28" s="8" t="s">
        <v>11</v>
      </c>
      <c r="D28" s="22">
        <f t="shared" si="0"/>
        <v>1694.52</v>
      </c>
      <c r="E28" s="21">
        <v>0.05</v>
      </c>
    </row>
    <row r="29" spans="1:5" ht="89.25">
      <c r="A29" s="7" t="s">
        <v>27</v>
      </c>
      <c r="B29" s="8" t="s">
        <v>128</v>
      </c>
      <c r="C29" s="8" t="s">
        <v>11</v>
      </c>
      <c r="D29" s="22">
        <f t="shared" si="0"/>
        <v>1355.616</v>
      </c>
      <c r="E29" s="21">
        <v>0.04</v>
      </c>
    </row>
    <row r="30" spans="1:5" ht="51">
      <c r="A30" s="7" t="s">
        <v>124</v>
      </c>
      <c r="B30" s="8" t="s">
        <v>129</v>
      </c>
      <c r="C30" s="8" t="s">
        <v>111</v>
      </c>
      <c r="D30" s="22">
        <f t="shared" si="0"/>
        <v>1016.7119999999998</v>
      </c>
      <c r="E30" s="21">
        <v>0.03</v>
      </c>
    </row>
    <row r="31" spans="1:5" ht="38.25">
      <c r="A31" s="7" t="s">
        <v>125</v>
      </c>
      <c r="B31" s="8" t="s">
        <v>130</v>
      </c>
      <c r="C31" s="8" t="s">
        <v>111</v>
      </c>
      <c r="D31" s="22">
        <f t="shared" si="0"/>
        <v>677.80799999999999</v>
      </c>
      <c r="E31" s="21">
        <v>0.02</v>
      </c>
    </row>
    <row r="32" spans="1:5" ht="25.5">
      <c r="A32" s="7" t="s">
        <v>126</v>
      </c>
      <c r="B32" s="8" t="s">
        <v>131</v>
      </c>
      <c r="C32" s="8" t="s">
        <v>97</v>
      </c>
      <c r="D32" s="22">
        <f t="shared" si="0"/>
        <v>5761.3679999999995</v>
      </c>
      <c r="E32" s="21">
        <v>0.17</v>
      </c>
    </row>
    <row r="33" spans="1:5" ht="38.25">
      <c r="A33" s="7" t="s">
        <v>227</v>
      </c>
      <c r="B33" s="8" t="s">
        <v>197</v>
      </c>
      <c r="C33" s="8" t="s">
        <v>113</v>
      </c>
      <c r="D33" s="22">
        <f t="shared" si="0"/>
        <v>10506.023999999999</v>
      </c>
      <c r="E33" s="21">
        <v>0.31</v>
      </c>
    </row>
    <row r="34" spans="1:5" ht="25.5">
      <c r="A34" s="8" t="s">
        <v>29</v>
      </c>
      <c r="B34" s="9" t="s">
        <v>36</v>
      </c>
      <c r="C34" s="9"/>
      <c r="D34" s="22">
        <f t="shared" si="0"/>
        <v>1016.7119999999998</v>
      </c>
      <c r="E34" s="21">
        <f>SUM(E35:E37)</f>
        <v>0.03</v>
      </c>
    </row>
    <row r="35" spans="1:5" ht="38.25">
      <c r="A35" s="7" t="s">
        <v>31</v>
      </c>
      <c r="B35" s="8" t="s">
        <v>132</v>
      </c>
      <c r="C35" s="8" t="s">
        <v>33</v>
      </c>
      <c r="D35" s="22">
        <f t="shared" si="0"/>
        <v>338.904</v>
      </c>
      <c r="E35" s="21">
        <v>0.01</v>
      </c>
    </row>
    <row r="36" spans="1:5" ht="51">
      <c r="A36" s="7" t="s">
        <v>32</v>
      </c>
      <c r="B36" s="8" t="s">
        <v>133</v>
      </c>
      <c r="C36" s="8" t="s">
        <v>33</v>
      </c>
      <c r="D36" s="22">
        <f t="shared" si="0"/>
        <v>338.904</v>
      </c>
      <c r="E36" s="21">
        <v>0.01</v>
      </c>
    </row>
    <row r="37" spans="1:5" ht="38.25">
      <c r="A37" s="7" t="s">
        <v>34</v>
      </c>
      <c r="B37" s="8" t="s">
        <v>134</v>
      </c>
      <c r="C37" s="8" t="s">
        <v>113</v>
      </c>
      <c r="D37" s="22">
        <f t="shared" si="0"/>
        <v>338.904</v>
      </c>
      <c r="E37" s="21">
        <v>0.01</v>
      </c>
    </row>
    <row r="38" spans="1:5" ht="25.5">
      <c r="A38" s="8" t="s">
        <v>35</v>
      </c>
      <c r="B38" s="9" t="s">
        <v>39</v>
      </c>
      <c r="C38" s="9"/>
      <c r="D38" s="22">
        <f t="shared" si="0"/>
        <v>3727.9439999999995</v>
      </c>
      <c r="E38" s="21">
        <f>SUM(E39:E42)</f>
        <v>0.11</v>
      </c>
    </row>
    <row r="39" spans="1:5" ht="25.5">
      <c r="A39" s="8" t="s">
        <v>37</v>
      </c>
      <c r="B39" s="8" t="s">
        <v>137</v>
      </c>
      <c r="C39" s="8" t="s">
        <v>33</v>
      </c>
      <c r="D39" s="22">
        <f t="shared" si="0"/>
        <v>677.80799999999999</v>
      </c>
      <c r="E39" s="21">
        <v>0.02</v>
      </c>
    </row>
    <row r="40" spans="1:5" ht="51">
      <c r="A40" s="8" t="s">
        <v>230</v>
      </c>
      <c r="B40" s="8" t="s">
        <v>299</v>
      </c>
      <c r="C40" s="8" t="s">
        <v>139</v>
      </c>
      <c r="D40" s="22">
        <f t="shared" si="0"/>
        <v>677.80799999999999</v>
      </c>
      <c r="E40" s="21">
        <v>0.02</v>
      </c>
    </row>
    <row r="41" spans="1:5" ht="38.25">
      <c r="A41" s="8" t="s">
        <v>135</v>
      </c>
      <c r="B41" s="8" t="s">
        <v>138</v>
      </c>
      <c r="C41" s="8" t="s">
        <v>33</v>
      </c>
      <c r="D41" s="22">
        <f t="shared" si="0"/>
        <v>677.80799999999999</v>
      </c>
      <c r="E41" s="21">
        <v>0.02</v>
      </c>
    </row>
    <row r="42" spans="1:5" ht="38.25">
      <c r="A42" s="8" t="s">
        <v>136</v>
      </c>
      <c r="B42" s="8" t="s">
        <v>121</v>
      </c>
      <c r="C42" s="8" t="s">
        <v>113</v>
      </c>
      <c r="D42" s="22">
        <f t="shared" si="0"/>
        <v>1694.52</v>
      </c>
      <c r="E42" s="21">
        <v>0.05</v>
      </c>
    </row>
    <row r="43" spans="1:5" ht="25.5">
      <c r="A43" s="8" t="s">
        <v>38</v>
      </c>
      <c r="B43" s="9" t="s">
        <v>140</v>
      </c>
      <c r="C43" s="9"/>
      <c r="D43" s="22">
        <f t="shared" si="0"/>
        <v>1016.7119999999998</v>
      </c>
      <c r="E43" s="21">
        <f>SUM(E44:E46)</f>
        <v>0.03</v>
      </c>
    </row>
    <row r="44" spans="1:5" ht="76.5">
      <c r="A44" s="7" t="s">
        <v>40</v>
      </c>
      <c r="B44" s="8" t="s">
        <v>142</v>
      </c>
      <c r="C44" s="8" t="s">
        <v>33</v>
      </c>
      <c r="D44" s="22">
        <f t="shared" si="0"/>
        <v>338.904</v>
      </c>
      <c r="E44" s="21">
        <v>0.01</v>
      </c>
    </row>
    <row r="45" spans="1:5">
      <c r="A45" s="7" t="s">
        <v>41</v>
      </c>
      <c r="B45" s="8" t="s">
        <v>143</v>
      </c>
      <c r="C45" s="8" t="s">
        <v>33</v>
      </c>
      <c r="D45" s="22">
        <f t="shared" si="0"/>
        <v>338.904</v>
      </c>
      <c r="E45" s="21">
        <v>0.01</v>
      </c>
    </row>
    <row r="46" spans="1:5" ht="38.25">
      <c r="A46" s="7" t="s">
        <v>141</v>
      </c>
      <c r="B46" s="8" t="s">
        <v>144</v>
      </c>
      <c r="C46" s="8" t="s">
        <v>113</v>
      </c>
      <c r="D46" s="22">
        <f t="shared" si="0"/>
        <v>338.904</v>
      </c>
      <c r="E46" s="21">
        <v>0.01</v>
      </c>
    </row>
    <row r="47" spans="1:5" ht="95.25" customHeight="1">
      <c r="A47" s="7" t="s">
        <v>42</v>
      </c>
      <c r="B47" s="9" t="s">
        <v>145</v>
      </c>
      <c r="C47" s="8"/>
      <c r="D47" s="22">
        <f t="shared" si="0"/>
        <v>173518.84799999997</v>
      </c>
      <c r="E47" s="21">
        <f>SUM(E48:E49)</f>
        <v>5.1199999999999992</v>
      </c>
    </row>
    <row r="48" spans="1:5" ht="38.25">
      <c r="A48" s="7" t="s">
        <v>43</v>
      </c>
      <c r="B48" s="8" t="s">
        <v>262</v>
      </c>
      <c r="C48" s="8" t="s">
        <v>33</v>
      </c>
      <c r="D48" s="22">
        <f t="shared" si="0"/>
        <v>144712.00799999997</v>
      </c>
      <c r="E48" s="21">
        <v>4.2699999999999996</v>
      </c>
    </row>
    <row r="49" spans="1:5" ht="25.5">
      <c r="A49" s="7" t="s">
        <v>247</v>
      </c>
      <c r="B49" s="8" t="s">
        <v>188</v>
      </c>
      <c r="C49" s="8" t="s">
        <v>198</v>
      </c>
      <c r="D49" s="22">
        <f t="shared" si="0"/>
        <v>28806.839999999997</v>
      </c>
      <c r="E49" s="21">
        <v>0.85</v>
      </c>
    </row>
    <row r="50" spans="1:5" ht="38.25">
      <c r="A50" s="8" t="s">
        <v>44</v>
      </c>
      <c r="B50" s="9" t="s">
        <v>45</v>
      </c>
      <c r="C50" s="9"/>
      <c r="D50" s="22">
        <f t="shared" si="0"/>
        <v>23384.375999999997</v>
      </c>
      <c r="E50" s="21">
        <f>SUM(E51:E52)</f>
        <v>0.69</v>
      </c>
    </row>
    <row r="51" spans="1:5" ht="63.75">
      <c r="A51" s="7" t="s">
        <v>46</v>
      </c>
      <c r="B51" s="8" t="s">
        <v>199</v>
      </c>
      <c r="C51" s="8" t="s">
        <v>33</v>
      </c>
      <c r="D51" s="22">
        <f t="shared" si="0"/>
        <v>16945.199999999997</v>
      </c>
      <c r="E51" s="21">
        <v>0.5</v>
      </c>
    </row>
    <row r="52" spans="1:5" ht="51">
      <c r="A52" s="7" t="s">
        <v>48</v>
      </c>
      <c r="B52" s="8" t="s">
        <v>49</v>
      </c>
      <c r="C52" s="8" t="s">
        <v>146</v>
      </c>
      <c r="D52" s="22">
        <f t="shared" si="0"/>
        <v>6439.1759999999995</v>
      </c>
      <c r="E52" s="21">
        <v>0.19</v>
      </c>
    </row>
    <row r="53" spans="1:5" ht="25.5" customHeight="1">
      <c r="A53" s="36" t="s">
        <v>50</v>
      </c>
      <c r="B53" s="37"/>
      <c r="C53" s="37"/>
      <c r="D53" s="37"/>
      <c r="E53" s="21"/>
    </row>
    <row r="54" spans="1:5" ht="25.5">
      <c r="A54" s="8" t="s">
        <v>51</v>
      </c>
      <c r="B54" s="9" t="s">
        <v>147</v>
      </c>
      <c r="C54" s="9"/>
      <c r="D54" s="22">
        <f t="shared" si="0"/>
        <v>7455.887999999999</v>
      </c>
      <c r="E54" s="21">
        <f>SUM(E55:E56)</f>
        <v>0.22</v>
      </c>
    </row>
    <row r="55" spans="1:5" ht="51">
      <c r="A55" s="7" t="s">
        <v>52</v>
      </c>
      <c r="B55" s="8" t="s">
        <v>148</v>
      </c>
      <c r="C55" s="8" t="s">
        <v>33</v>
      </c>
      <c r="D55" s="22">
        <f t="shared" si="0"/>
        <v>7116.9840000000004</v>
      </c>
      <c r="E55" s="21">
        <v>0.21</v>
      </c>
    </row>
    <row r="56" spans="1:5" ht="38.25">
      <c r="A56" s="7" t="s">
        <v>53</v>
      </c>
      <c r="B56" s="8" t="s">
        <v>134</v>
      </c>
      <c r="C56" s="8" t="s">
        <v>113</v>
      </c>
      <c r="D56" s="22">
        <f t="shared" si="0"/>
        <v>338.904</v>
      </c>
      <c r="E56" s="21">
        <v>0.01</v>
      </c>
    </row>
    <row r="57" spans="1:5" ht="51">
      <c r="A57" s="8" t="s">
        <v>54</v>
      </c>
      <c r="B57" s="9" t="s">
        <v>220</v>
      </c>
      <c r="C57" s="9"/>
      <c r="D57" s="22">
        <f t="shared" si="0"/>
        <v>77270.111999999994</v>
      </c>
      <c r="E57" s="21">
        <f>SUM(E58:E65)</f>
        <v>2.2799999999999998</v>
      </c>
    </row>
    <row r="58" spans="1:5" ht="66.75" customHeight="1">
      <c r="A58" s="7" t="s">
        <v>239</v>
      </c>
      <c r="B58" s="8" t="s">
        <v>156</v>
      </c>
      <c r="C58" s="8" t="s">
        <v>162</v>
      </c>
      <c r="D58" s="22">
        <f t="shared" si="0"/>
        <v>10844.928</v>
      </c>
      <c r="E58" s="21">
        <v>0.32</v>
      </c>
    </row>
    <row r="59" spans="1:5" ht="25.5">
      <c r="A59" s="7" t="s">
        <v>55</v>
      </c>
      <c r="B59" s="8" t="s">
        <v>157</v>
      </c>
      <c r="C59" s="8" t="s">
        <v>33</v>
      </c>
      <c r="D59" s="22">
        <f t="shared" si="0"/>
        <v>6100.271999999999</v>
      </c>
      <c r="E59" s="21">
        <v>0.18</v>
      </c>
    </row>
    <row r="60" spans="1:5" ht="25.5">
      <c r="A60" s="7" t="s">
        <v>151</v>
      </c>
      <c r="B60" s="8" t="s">
        <v>158</v>
      </c>
      <c r="C60" s="8" t="s">
        <v>33</v>
      </c>
      <c r="D60" s="22">
        <f t="shared" si="0"/>
        <v>14572.871999999999</v>
      </c>
      <c r="E60" s="21">
        <v>0.43</v>
      </c>
    </row>
    <row r="61" spans="1:5" ht="24" customHeight="1">
      <c r="A61" s="7" t="s">
        <v>152</v>
      </c>
      <c r="B61" s="8" t="s">
        <v>160</v>
      </c>
      <c r="C61" s="8" t="s">
        <v>33</v>
      </c>
      <c r="D61" s="22">
        <f t="shared" si="0"/>
        <v>7455.887999999999</v>
      </c>
      <c r="E61" s="21">
        <v>0.22</v>
      </c>
    </row>
    <row r="62" spans="1:5">
      <c r="A62" s="7" t="s">
        <v>153</v>
      </c>
      <c r="B62" s="8" t="s">
        <v>75</v>
      </c>
      <c r="C62" s="8" t="s">
        <v>33</v>
      </c>
      <c r="D62" s="22">
        <f t="shared" si="0"/>
        <v>7116.9840000000004</v>
      </c>
      <c r="E62" s="21">
        <v>0.21</v>
      </c>
    </row>
    <row r="63" spans="1:5" ht="25.5">
      <c r="A63" s="7" t="s">
        <v>154</v>
      </c>
      <c r="B63" s="8" t="s">
        <v>161</v>
      </c>
      <c r="C63" s="8" t="s">
        <v>163</v>
      </c>
      <c r="D63" s="22">
        <f t="shared" si="0"/>
        <v>12539.448</v>
      </c>
      <c r="E63" s="21">
        <v>0.37</v>
      </c>
    </row>
    <row r="64" spans="1:5" ht="25.5">
      <c r="A64" s="7" t="s">
        <v>249</v>
      </c>
      <c r="B64" s="8" t="s">
        <v>221</v>
      </c>
      <c r="C64" s="8" t="s">
        <v>97</v>
      </c>
      <c r="D64" s="22">
        <f t="shared" si="0"/>
        <v>7794.7920000000004</v>
      </c>
      <c r="E64" s="21">
        <v>0.23</v>
      </c>
    </row>
    <row r="65" spans="1:5" ht="63.75">
      <c r="A65" s="7" t="s">
        <v>155</v>
      </c>
      <c r="B65" s="8" t="s">
        <v>159</v>
      </c>
      <c r="C65" s="8" t="s">
        <v>139</v>
      </c>
      <c r="D65" s="22">
        <f t="shared" si="0"/>
        <v>10844.928</v>
      </c>
      <c r="E65" s="21">
        <v>0.32</v>
      </c>
    </row>
    <row r="66" spans="1:5" ht="38.25">
      <c r="A66" s="8" t="s">
        <v>56</v>
      </c>
      <c r="B66" s="9" t="s">
        <v>57</v>
      </c>
      <c r="C66" s="9"/>
      <c r="D66" s="22">
        <f t="shared" si="0"/>
        <v>105060.24</v>
      </c>
      <c r="E66" s="21">
        <f>SUM(E67:E72)</f>
        <v>3.1</v>
      </c>
    </row>
    <row r="67" spans="1:5" ht="89.25">
      <c r="A67" s="7" t="s">
        <v>58</v>
      </c>
      <c r="B67" s="8" t="s">
        <v>59</v>
      </c>
      <c r="C67" s="8" t="s">
        <v>33</v>
      </c>
      <c r="D67" s="22">
        <f t="shared" si="0"/>
        <v>22028.760000000002</v>
      </c>
      <c r="E67" s="21">
        <v>0.65</v>
      </c>
    </row>
    <row r="68" spans="1:5" ht="63.75">
      <c r="A68" s="7" t="s">
        <v>60</v>
      </c>
      <c r="B68" s="8" t="s">
        <v>61</v>
      </c>
      <c r="C68" s="8" t="s">
        <v>162</v>
      </c>
      <c r="D68" s="22">
        <f t="shared" si="0"/>
        <v>23384.375999999997</v>
      </c>
      <c r="E68" s="21">
        <v>0.69</v>
      </c>
    </row>
    <row r="69" spans="1:5" ht="38.25">
      <c r="A69" s="7" t="s">
        <v>62</v>
      </c>
      <c r="B69" s="8" t="s">
        <v>63</v>
      </c>
      <c r="C69" s="8" t="s">
        <v>164</v>
      </c>
      <c r="D69" s="22">
        <f t="shared" si="0"/>
        <v>8811.5040000000008</v>
      </c>
      <c r="E69" s="21">
        <v>0.26</v>
      </c>
    </row>
    <row r="70" spans="1:5" ht="51">
      <c r="A70" s="7" t="s">
        <v>64</v>
      </c>
      <c r="B70" s="8" t="s">
        <v>65</v>
      </c>
      <c r="C70" s="8" t="s">
        <v>139</v>
      </c>
      <c r="D70" s="22">
        <f t="shared" si="0"/>
        <v>3389.04</v>
      </c>
      <c r="E70" s="21">
        <v>0.1</v>
      </c>
    </row>
    <row r="71" spans="1:5" ht="38.25">
      <c r="A71" s="7" t="s">
        <v>66</v>
      </c>
      <c r="B71" s="8" t="s">
        <v>67</v>
      </c>
      <c r="C71" s="8" t="s">
        <v>164</v>
      </c>
      <c r="D71" s="22">
        <f t="shared" si="0"/>
        <v>36601.631999999998</v>
      </c>
      <c r="E71" s="21">
        <v>1.08</v>
      </c>
    </row>
    <row r="72" spans="1:5" ht="51">
      <c r="A72" s="7" t="s">
        <v>68</v>
      </c>
      <c r="B72" s="8" t="s">
        <v>291</v>
      </c>
      <c r="C72" s="8" t="s">
        <v>139</v>
      </c>
      <c r="D72" s="22">
        <f t="shared" si="0"/>
        <v>10844.928</v>
      </c>
      <c r="E72" s="21">
        <v>0.32</v>
      </c>
    </row>
    <row r="73" spans="1:5" ht="38.25">
      <c r="A73" s="8" t="s">
        <v>69</v>
      </c>
      <c r="B73" s="9" t="s">
        <v>70</v>
      </c>
      <c r="C73" s="9"/>
      <c r="D73" s="22">
        <f t="shared" si="0"/>
        <v>81336.959999999992</v>
      </c>
      <c r="E73" s="21">
        <f>SUM(E74:E79)</f>
        <v>2.4</v>
      </c>
    </row>
    <row r="74" spans="1:5" ht="38.25">
      <c r="A74" s="7" t="s">
        <v>71</v>
      </c>
      <c r="B74" s="8" t="s">
        <v>165</v>
      </c>
      <c r="C74" s="8" t="s">
        <v>33</v>
      </c>
      <c r="D74" s="22">
        <f t="shared" ref="D74:D106" si="1">E74*2824.2*12</f>
        <v>18300.815999999999</v>
      </c>
      <c r="E74" s="21">
        <v>0.54</v>
      </c>
    </row>
    <row r="75" spans="1:5" ht="63.75">
      <c r="A75" s="7" t="s">
        <v>73</v>
      </c>
      <c r="B75" s="8" t="s">
        <v>166</v>
      </c>
      <c r="C75" s="8" t="s">
        <v>170</v>
      </c>
      <c r="D75" s="22">
        <f t="shared" si="1"/>
        <v>11861.64</v>
      </c>
      <c r="E75" s="21">
        <v>0.35</v>
      </c>
    </row>
    <row r="76" spans="1:5" ht="38.25">
      <c r="A76" s="7" t="s">
        <v>74</v>
      </c>
      <c r="B76" s="8" t="s">
        <v>72</v>
      </c>
      <c r="C76" s="8" t="s">
        <v>33</v>
      </c>
      <c r="D76" s="22">
        <f t="shared" si="1"/>
        <v>8811.5040000000008</v>
      </c>
      <c r="E76" s="21">
        <v>0.26</v>
      </c>
    </row>
    <row r="77" spans="1:5" ht="38.25">
      <c r="A77" s="7" t="s">
        <v>76</v>
      </c>
      <c r="B77" s="8" t="s">
        <v>167</v>
      </c>
      <c r="C77" s="8" t="s">
        <v>33</v>
      </c>
      <c r="D77" s="22">
        <f t="shared" si="1"/>
        <v>13556.16</v>
      </c>
      <c r="E77" s="21">
        <v>0.4</v>
      </c>
    </row>
    <row r="78" spans="1:5" ht="51">
      <c r="A78" s="7" t="s">
        <v>77</v>
      </c>
      <c r="B78" s="8" t="s">
        <v>168</v>
      </c>
      <c r="C78" s="8" t="s">
        <v>164</v>
      </c>
      <c r="D78" s="22">
        <f t="shared" si="1"/>
        <v>9150.4079999999994</v>
      </c>
      <c r="E78" s="21">
        <v>0.27</v>
      </c>
    </row>
    <row r="79" spans="1:5" ht="38.25">
      <c r="A79" s="7" t="s">
        <v>78</v>
      </c>
      <c r="B79" s="8" t="s">
        <v>169</v>
      </c>
      <c r="C79" s="8" t="s">
        <v>164</v>
      </c>
      <c r="D79" s="22">
        <f t="shared" si="1"/>
        <v>19656.431999999997</v>
      </c>
      <c r="E79" s="21">
        <v>0.57999999999999996</v>
      </c>
    </row>
    <row r="80" spans="1:5" ht="38.25">
      <c r="A80" s="8" t="s">
        <v>79</v>
      </c>
      <c r="B80" s="9" t="s">
        <v>80</v>
      </c>
      <c r="C80" s="9"/>
      <c r="D80" s="22">
        <f t="shared" si="1"/>
        <v>18978.624000000003</v>
      </c>
      <c r="E80" s="21">
        <f>SUM(E81:E85)</f>
        <v>0.56000000000000005</v>
      </c>
    </row>
    <row r="81" spans="1:5" ht="51">
      <c r="A81" s="7" t="s">
        <v>81</v>
      </c>
      <c r="B81" s="8" t="s">
        <v>82</v>
      </c>
      <c r="C81" s="8" t="s">
        <v>33</v>
      </c>
      <c r="D81" s="22">
        <f t="shared" si="1"/>
        <v>677.80799999999999</v>
      </c>
      <c r="E81" s="21">
        <v>0.02</v>
      </c>
    </row>
    <row r="82" spans="1:5" ht="25.5">
      <c r="A82" s="7" t="s">
        <v>83</v>
      </c>
      <c r="B82" s="8" t="s">
        <v>84</v>
      </c>
      <c r="C82" s="8" t="s">
        <v>33</v>
      </c>
      <c r="D82" s="22">
        <f t="shared" si="1"/>
        <v>3727.9439999999995</v>
      </c>
      <c r="E82" s="21">
        <v>0.11</v>
      </c>
    </row>
    <row r="83" spans="1:5" ht="51">
      <c r="A83" s="7" t="s">
        <v>85</v>
      </c>
      <c r="B83" s="8" t="s">
        <v>86</v>
      </c>
      <c r="C83" s="8" t="s">
        <v>150</v>
      </c>
      <c r="D83" s="22">
        <f t="shared" si="1"/>
        <v>7455.887999999999</v>
      </c>
      <c r="E83" s="21">
        <v>0.22</v>
      </c>
    </row>
    <row r="84" spans="1:5" ht="38.25">
      <c r="A84" s="7" t="s">
        <v>87</v>
      </c>
      <c r="B84" s="8" t="s">
        <v>171</v>
      </c>
      <c r="C84" s="8" t="s">
        <v>164</v>
      </c>
      <c r="D84" s="22">
        <f t="shared" si="1"/>
        <v>2711.232</v>
      </c>
      <c r="E84" s="21">
        <v>0.08</v>
      </c>
    </row>
    <row r="85" spans="1:5" ht="25.5">
      <c r="A85" s="7" t="s">
        <v>180</v>
      </c>
      <c r="B85" s="8" t="s">
        <v>172</v>
      </c>
      <c r="C85" s="8" t="s">
        <v>102</v>
      </c>
      <c r="D85" s="22">
        <f t="shared" si="1"/>
        <v>4405.7520000000004</v>
      </c>
      <c r="E85" s="21">
        <v>0.13</v>
      </c>
    </row>
    <row r="86" spans="1:5" ht="25.5">
      <c r="A86" s="8" t="s">
        <v>264</v>
      </c>
      <c r="B86" s="9" t="s">
        <v>89</v>
      </c>
      <c r="C86" s="9"/>
      <c r="D86" s="22">
        <f t="shared" si="1"/>
        <v>49479.983999999997</v>
      </c>
      <c r="E86" s="21">
        <f>SUM(E87:E90)</f>
        <v>1.46</v>
      </c>
    </row>
    <row r="87" spans="1:5" ht="76.5">
      <c r="A87" s="7" t="s">
        <v>265</v>
      </c>
      <c r="B87" s="8" t="s">
        <v>288</v>
      </c>
      <c r="C87" s="8" t="s">
        <v>238</v>
      </c>
      <c r="D87" s="22">
        <f t="shared" si="1"/>
        <v>34568.207999999999</v>
      </c>
      <c r="E87" s="21">
        <v>1.02</v>
      </c>
    </row>
    <row r="88" spans="1:5" ht="76.5">
      <c r="A88" s="7" t="s">
        <v>263</v>
      </c>
      <c r="B88" s="8" t="s">
        <v>93</v>
      </c>
      <c r="C88" s="8" t="s">
        <v>238</v>
      </c>
      <c r="D88" s="22">
        <f t="shared" si="1"/>
        <v>8811.5040000000008</v>
      </c>
      <c r="E88" s="21">
        <v>0.26</v>
      </c>
    </row>
    <row r="89" spans="1:5" ht="76.5">
      <c r="A89" s="7" t="s">
        <v>266</v>
      </c>
      <c r="B89" s="8" t="s">
        <v>95</v>
      </c>
      <c r="C89" s="8" t="s">
        <v>238</v>
      </c>
      <c r="D89" s="22">
        <f t="shared" si="1"/>
        <v>2033.4239999999995</v>
      </c>
      <c r="E89" s="21">
        <v>0.06</v>
      </c>
    </row>
    <row r="90" spans="1:5" ht="76.5">
      <c r="A90" s="7" t="s">
        <v>267</v>
      </c>
      <c r="B90" s="8" t="s">
        <v>96</v>
      </c>
      <c r="C90" s="8" t="s">
        <v>238</v>
      </c>
      <c r="D90" s="22">
        <f t="shared" si="1"/>
        <v>4066.847999999999</v>
      </c>
      <c r="E90" s="21">
        <v>0.12</v>
      </c>
    </row>
    <row r="91" spans="1:5">
      <c r="A91" s="33" t="s">
        <v>182</v>
      </c>
      <c r="B91" s="34"/>
      <c r="C91" s="34"/>
      <c r="D91" s="34"/>
      <c r="E91" s="21"/>
    </row>
    <row r="92" spans="1:5" ht="89.25">
      <c r="A92" s="16" t="s">
        <v>88</v>
      </c>
      <c r="B92" s="8" t="s">
        <v>260</v>
      </c>
      <c r="C92" s="8"/>
      <c r="D92" s="22">
        <f t="shared" si="1"/>
        <v>30840.263999999999</v>
      </c>
      <c r="E92" s="21">
        <f>SUM(E93:E96)</f>
        <v>0.91</v>
      </c>
    </row>
    <row r="93" spans="1:5" ht="76.5">
      <c r="A93" s="8" t="s">
        <v>90</v>
      </c>
      <c r="B93" s="8" t="s">
        <v>255</v>
      </c>
      <c r="C93" s="8" t="s">
        <v>238</v>
      </c>
      <c r="D93" s="22">
        <f t="shared" si="1"/>
        <v>9489.3120000000017</v>
      </c>
      <c r="E93" s="21">
        <v>0.28000000000000003</v>
      </c>
    </row>
    <row r="94" spans="1:5" ht="76.5">
      <c r="A94" s="8" t="s">
        <v>92</v>
      </c>
      <c r="B94" s="8" t="s">
        <v>235</v>
      </c>
      <c r="C94" s="8" t="s">
        <v>238</v>
      </c>
      <c r="D94" s="22">
        <f t="shared" si="1"/>
        <v>13556.16</v>
      </c>
      <c r="E94" s="21">
        <v>0.4</v>
      </c>
    </row>
    <row r="95" spans="1:5" ht="76.5">
      <c r="A95" s="8" t="s">
        <v>94</v>
      </c>
      <c r="B95" s="8" t="s">
        <v>186</v>
      </c>
      <c r="C95" s="8" t="s">
        <v>238</v>
      </c>
      <c r="D95" s="22">
        <f t="shared" si="1"/>
        <v>4744.6560000000009</v>
      </c>
      <c r="E95" s="21">
        <v>0.14000000000000001</v>
      </c>
    </row>
    <row r="96" spans="1:5">
      <c r="A96" s="8" t="s">
        <v>240</v>
      </c>
      <c r="B96" s="8" t="s">
        <v>178</v>
      </c>
      <c r="C96" s="8" t="s">
        <v>185</v>
      </c>
      <c r="D96" s="22">
        <f t="shared" si="1"/>
        <v>3050.1359999999995</v>
      </c>
      <c r="E96" s="21">
        <v>0.09</v>
      </c>
    </row>
    <row r="97" spans="1:5" ht="76.5">
      <c r="A97" s="8" t="s">
        <v>179</v>
      </c>
      <c r="B97" s="8" t="s">
        <v>259</v>
      </c>
      <c r="C97" s="8"/>
      <c r="D97" s="22">
        <f t="shared" si="1"/>
        <v>36262.727999999996</v>
      </c>
      <c r="E97" s="21">
        <f>SUM(E98:E101)</f>
        <v>1.07</v>
      </c>
    </row>
    <row r="98" spans="1:5">
      <c r="A98" s="8" t="s">
        <v>241</v>
      </c>
      <c r="B98" s="8" t="s">
        <v>103</v>
      </c>
      <c r="C98" s="8" t="s">
        <v>190</v>
      </c>
      <c r="D98" s="22">
        <f t="shared" si="1"/>
        <v>4744.6560000000009</v>
      </c>
      <c r="E98" s="21">
        <v>0.14000000000000001</v>
      </c>
    </row>
    <row r="99" spans="1:5" ht="63.75">
      <c r="A99" s="8" t="s">
        <v>106</v>
      </c>
      <c r="B99" s="8" t="s">
        <v>186</v>
      </c>
      <c r="C99" s="8" t="s">
        <v>186</v>
      </c>
      <c r="D99" s="22">
        <f t="shared" si="1"/>
        <v>5422.4639999999999</v>
      </c>
      <c r="E99" s="21">
        <v>0.16</v>
      </c>
    </row>
    <row r="100" spans="1:5">
      <c r="A100" s="8" t="s">
        <v>242</v>
      </c>
      <c r="B100" s="8" t="s">
        <v>236</v>
      </c>
      <c r="C100" s="8" t="s">
        <v>150</v>
      </c>
      <c r="D100" s="22">
        <f t="shared" si="1"/>
        <v>25756.703999999998</v>
      </c>
      <c r="E100" s="21">
        <v>0.76</v>
      </c>
    </row>
    <row r="101" spans="1:5" ht="25.5">
      <c r="A101" s="8" t="s">
        <v>173</v>
      </c>
      <c r="B101" s="8" t="s">
        <v>104</v>
      </c>
      <c r="C101" s="8" t="s">
        <v>191</v>
      </c>
      <c r="D101" s="22">
        <f t="shared" si="1"/>
        <v>338.904</v>
      </c>
      <c r="E101" s="21">
        <v>0.01</v>
      </c>
    </row>
    <row r="102" spans="1:5" ht="96" customHeight="1">
      <c r="A102" s="8" t="s">
        <v>98</v>
      </c>
      <c r="B102" s="9" t="s">
        <v>99</v>
      </c>
      <c r="C102" s="9"/>
      <c r="D102" s="22">
        <f t="shared" si="1"/>
        <v>338.904</v>
      </c>
      <c r="E102" s="21">
        <f>SUM(E103)</f>
        <v>0.01</v>
      </c>
    </row>
    <row r="103" spans="1:5" ht="76.5">
      <c r="A103" s="7" t="s">
        <v>100</v>
      </c>
      <c r="B103" s="8" t="s">
        <v>99</v>
      </c>
      <c r="C103" s="8" t="s">
        <v>174</v>
      </c>
      <c r="D103" s="22">
        <f t="shared" si="1"/>
        <v>338.904</v>
      </c>
      <c r="E103" s="21">
        <v>0.01</v>
      </c>
    </row>
    <row r="104" spans="1:5" ht="51">
      <c r="A104" s="8" t="s">
        <v>268</v>
      </c>
      <c r="B104" s="9" t="s">
        <v>101</v>
      </c>
      <c r="C104" s="9"/>
      <c r="D104" s="22">
        <f t="shared" si="1"/>
        <v>7455.887999999999</v>
      </c>
      <c r="E104" s="21">
        <f>SUM(E105)</f>
        <v>0.22</v>
      </c>
    </row>
    <row r="105" spans="1:5" ht="63.75">
      <c r="A105" s="8" t="s">
        <v>269</v>
      </c>
      <c r="B105" s="8" t="s">
        <v>101</v>
      </c>
      <c r="C105" s="8" t="s">
        <v>237</v>
      </c>
      <c r="D105" s="22">
        <f t="shared" si="1"/>
        <v>7455.887999999999</v>
      </c>
      <c r="E105" s="21">
        <v>0.22</v>
      </c>
    </row>
    <row r="106" spans="1:5">
      <c r="A106" s="7"/>
      <c r="B106" s="17" t="s">
        <v>105</v>
      </c>
      <c r="C106" s="8"/>
      <c r="D106" s="22">
        <f t="shared" si="1"/>
        <v>648662.25599999994</v>
      </c>
      <c r="E106" s="21">
        <v>19.14</v>
      </c>
    </row>
  </sheetData>
  <mergeCells count="7">
    <mergeCell ref="A91:D91"/>
    <mergeCell ref="A2:D2"/>
    <mergeCell ref="A3:D3"/>
    <mergeCell ref="A4:D4"/>
    <mergeCell ref="A5:D5"/>
    <mergeCell ref="A8:D8"/>
    <mergeCell ref="A53:D53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E106"/>
  <sheetViews>
    <sheetView topLeftCell="A94" zoomScale="65" zoomScaleNormal="65" workbookViewId="0">
      <selection activeCell="A26" sqref="A26:XFD26"/>
    </sheetView>
  </sheetViews>
  <sheetFormatPr defaultRowHeight="15"/>
  <cols>
    <col min="1" max="1" width="5.28515625" customWidth="1"/>
    <col min="2" max="2" width="53.85546875" customWidth="1"/>
    <col min="3" max="3" width="13.5703125" customWidth="1"/>
    <col min="4" max="4" width="10.42578125" customWidth="1"/>
    <col min="5" max="5" width="16.5703125" customWidth="1"/>
  </cols>
  <sheetData>
    <row r="1" spans="1:5" ht="15.75">
      <c r="A1" s="1"/>
    </row>
    <row r="2" spans="1:5" ht="15.75">
      <c r="A2" s="40" t="s">
        <v>0</v>
      </c>
      <c r="B2" s="40"/>
      <c r="C2" s="40"/>
      <c r="D2" s="40"/>
    </row>
    <row r="3" spans="1:5" ht="15.75">
      <c r="A3" s="40" t="s">
        <v>183</v>
      </c>
      <c r="B3" s="40"/>
      <c r="C3" s="40"/>
      <c r="D3" s="40"/>
    </row>
    <row r="4" spans="1:5" ht="15.75">
      <c r="A4" s="40" t="s">
        <v>1</v>
      </c>
      <c r="B4" s="40"/>
      <c r="C4" s="40"/>
      <c r="D4" s="40"/>
    </row>
    <row r="5" spans="1:5" ht="15.75">
      <c r="A5" s="41" t="s">
        <v>205</v>
      </c>
      <c r="B5" s="42"/>
      <c r="C5" s="42"/>
      <c r="D5" s="42"/>
    </row>
    <row r="6" spans="1:5" ht="18.75">
      <c r="A6" s="2"/>
    </row>
    <row r="7" spans="1:5" ht="51">
      <c r="A7" s="18" t="s">
        <v>2</v>
      </c>
      <c r="B7" s="18" t="s">
        <v>3</v>
      </c>
      <c r="C7" s="18" t="s">
        <v>4</v>
      </c>
      <c r="D7" s="18" t="s">
        <v>5</v>
      </c>
      <c r="E7" s="18" t="s">
        <v>6</v>
      </c>
    </row>
    <row r="8" spans="1:5" ht="38.25" customHeight="1">
      <c r="A8" s="43" t="s">
        <v>7</v>
      </c>
      <c r="B8" s="44"/>
      <c r="C8" s="44"/>
      <c r="D8" s="44"/>
      <c r="E8" s="21"/>
    </row>
    <row r="9" spans="1:5" ht="25.5">
      <c r="A9" s="8" t="s">
        <v>8</v>
      </c>
      <c r="B9" s="9" t="s">
        <v>9</v>
      </c>
      <c r="C9" s="9"/>
      <c r="D9" s="22">
        <f>E9*2786.2*12</f>
        <v>6352.5359999999991</v>
      </c>
      <c r="E9" s="21">
        <f>SUM(E10:E14)</f>
        <v>0.19</v>
      </c>
    </row>
    <row r="10" spans="1:5" ht="38.25">
      <c r="A10" s="7" t="s">
        <v>10</v>
      </c>
      <c r="B10" s="8" t="s">
        <v>108</v>
      </c>
      <c r="C10" s="8" t="s">
        <v>33</v>
      </c>
      <c r="D10" s="22">
        <f t="shared" ref="D10:D73" si="0">E10*2786.2*12</f>
        <v>668.68799999999999</v>
      </c>
      <c r="E10" s="21">
        <v>0.02</v>
      </c>
    </row>
    <row r="11" spans="1:5" ht="38.25">
      <c r="A11" s="7" t="s">
        <v>12</v>
      </c>
      <c r="B11" s="8" t="s">
        <v>109</v>
      </c>
      <c r="C11" s="8" t="s">
        <v>33</v>
      </c>
      <c r="D11" s="22">
        <f t="shared" si="0"/>
        <v>668.68799999999999</v>
      </c>
      <c r="E11" s="21">
        <v>0.02</v>
      </c>
    </row>
    <row r="12" spans="1:5" ht="51">
      <c r="A12" s="7" t="s">
        <v>175</v>
      </c>
      <c r="B12" s="8" t="s">
        <v>110</v>
      </c>
      <c r="C12" s="8" t="s">
        <v>111</v>
      </c>
      <c r="D12" s="22">
        <f t="shared" si="0"/>
        <v>668.68799999999999</v>
      </c>
      <c r="E12" s="21">
        <v>0.02</v>
      </c>
    </row>
    <row r="13" spans="1:5" ht="25.5">
      <c r="A13" s="7" t="s">
        <v>176</v>
      </c>
      <c r="B13" s="8" t="s">
        <v>195</v>
      </c>
      <c r="C13" s="8" t="s">
        <v>196</v>
      </c>
      <c r="D13" s="22">
        <f t="shared" si="0"/>
        <v>3343.44</v>
      </c>
      <c r="E13" s="21">
        <v>0.1</v>
      </c>
    </row>
    <row r="14" spans="1:5" ht="38.25">
      <c r="A14" s="7" t="s">
        <v>225</v>
      </c>
      <c r="B14" s="8" t="s">
        <v>112</v>
      </c>
      <c r="C14" s="8" t="s">
        <v>113</v>
      </c>
      <c r="D14" s="22">
        <f t="shared" si="0"/>
        <v>1003.0319999999999</v>
      </c>
      <c r="E14" s="21">
        <v>0.03</v>
      </c>
    </row>
    <row r="15" spans="1:5">
      <c r="A15" s="8" t="s">
        <v>13</v>
      </c>
      <c r="B15" s="9" t="s">
        <v>14</v>
      </c>
      <c r="C15" s="9"/>
      <c r="D15" s="22">
        <f t="shared" si="0"/>
        <v>2006.0639999999999</v>
      </c>
      <c r="E15" s="21">
        <f>SUM(E16:E18)</f>
        <v>0.06</v>
      </c>
    </row>
    <row r="16" spans="1:5" ht="38.25">
      <c r="A16" s="7" t="s">
        <v>15</v>
      </c>
      <c r="B16" s="8" t="s">
        <v>114</v>
      </c>
      <c r="C16" s="8" t="s">
        <v>33</v>
      </c>
      <c r="D16" s="22">
        <f t="shared" si="0"/>
        <v>668.68799999999999</v>
      </c>
      <c r="E16" s="21">
        <v>0.02</v>
      </c>
    </row>
    <row r="17" spans="1:5" ht="63.75">
      <c r="A17" s="7" t="s">
        <v>116</v>
      </c>
      <c r="B17" s="8" t="s">
        <v>115</v>
      </c>
      <c r="C17" s="8" t="s">
        <v>33</v>
      </c>
      <c r="D17" s="22">
        <f t="shared" si="0"/>
        <v>668.68799999999999</v>
      </c>
      <c r="E17" s="21">
        <v>0.02</v>
      </c>
    </row>
    <row r="18" spans="1:5" ht="38.25">
      <c r="A18" s="7" t="s">
        <v>16</v>
      </c>
      <c r="B18" s="8" t="s">
        <v>17</v>
      </c>
      <c r="C18" s="8" t="s">
        <v>33</v>
      </c>
      <c r="D18" s="22">
        <f t="shared" si="0"/>
        <v>668.68799999999999</v>
      </c>
      <c r="E18" s="21">
        <v>0.02</v>
      </c>
    </row>
    <row r="19" spans="1:5" ht="25.5">
      <c r="A19" s="8" t="s">
        <v>18</v>
      </c>
      <c r="B19" s="9" t="s">
        <v>19</v>
      </c>
      <c r="C19" s="9"/>
      <c r="D19" s="22">
        <f t="shared" si="0"/>
        <v>1003.0319999999999</v>
      </c>
      <c r="E19" s="21">
        <f>SUM(E20:E22)</f>
        <v>0.03</v>
      </c>
    </row>
    <row r="20" spans="1:5" ht="76.5">
      <c r="A20" s="7" t="s">
        <v>20</v>
      </c>
      <c r="B20" s="8" t="s">
        <v>118</v>
      </c>
      <c r="C20" s="8" t="s">
        <v>33</v>
      </c>
      <c r="D20" s="22">
        <f t="shared" si="0"/>
        <v>334.34399999999999</v>
      </c>
      <c r="E20" s="21">
        <v>0.01</v>
      </c>
    </row>
    <row r="21" spans="1:5" ht="51">
      <c r="A21" s="7" t="s">
        <v>21</v>
      </c>
      <c r="B21" s="8" t="s">
        <v>119</v>
      </c>
      <c r="C21" s="8" t="s">
        <v>33</v>
      </c>
      <c r="D21" s="22">
        <f t="shared" si="0"/>
        <v>334.34399999999999</v>
      </c>
      <c r="E21" s="21">
        <v>0.01</v>
      </c>
    </row>
    <row r="22" spans="1:5" ht="51">
      <c r="A22" s="7" t="s">
        <v>117</v>
      </c>
      <c r="B22" s="8" t="s">
        <v>120</v>
      </c>
      <c r="C22" s="8" t="s">
        <v>113</v>
      </c>
      <c r="D22" s="22">
        <f t="shared" si="0"/>
        <v>334.34399999999999</v>
      </c>
      <c r="E22" s="21">
        <v>0.01</v>
      </c>
    </row>
    <row r="23" spans="1:5" ht="25.5">
      <c r="A23" s="8" t="s">
        <v>22</v>
      </c>
      <c r="B23" s="9" t="s">
        <v>224</v>
      </c>
      <c r="C23" s="9"/>
      <c r="D23" s="22">
        <f t="shared" si="0"/>
        <v>1003.0319999999999</v>
      </c>
      <c r="E23" s="21">
        <f>SUM(E24:E26)</f>
        <v>0.03</v>
      </c>
    </row>
    <row r="24" spans="1:5" ht="38.25">
      <c r="A24" s="7" t="s">
        <v>23</v>
      </c>
      <c r="B24" s="8" t="s">
        <v>123</v>
      </c>
      <c r="C24" s="8" t="s">
        <v>33</v>
      </c>
      <c r="D24" s="22">
        <f t="shared" si="0"/>
        <v>334.34399999999999</v>
      </c>
      <c r="E24" s="21">
        <v>0.01</v>
      </c>
    </row>
    <row r="25" spans="1:5" ht="80.25" customHeight="1">
      <c r="A25" s="7" t="s">
        <v>24</v>
      </c>
      <c r="B25" s="8" t="s">
        <v>122</v>
      </c>
      <c r="C25" s="8" t="s">
        <v>33</v>
      </c>
      <c r="D25" s="22">
        <f t="shared" si="0"/>
        <v>334.34399999999999</v>
      </c>
      <c r="E25" s="21">
        <v>0.01</v>
      </c>
    </row>
    <row r="26" spans="1:5" ht="38.25">
      <c r="A26" s="7" t="s">
        <v>226</v>
      </c>
      <c r="B26" s="8" t="s">
        <v>28</v>
      </c>
      <c r="C26" s="8" t="s">
        <v>113</v>
      </c>
      <c r="D26" s="22">
        <f t="shared" si="0"/>
        <v>334.34399999999999</v>
      </c>
      <c r="E26" s="21">
        <v>0.01</v>
      </c>
    </row>
    <row r="27" spans="1:5" ht="25.5">
      <c r="A27" s="8" t="s">
        <v>25</v>
      </c>
      <c r="B27" s="9" t="s">
        <v>30</v>
      </c>
      <c r="C27" s="9"/>
      <c r="D27" s="22">
        <f t="shared" si="0"/>
        <v>20729.328000000001</v>
      </c>
      <c r="E27" s="21">
        <f>SUM(E28:E33)</f>
        <v>0.62</v>
      </c>
    </row>
    <row r="28" spans="1:5">
      <c r="A28" s="12" t="s">
        <v>26</v>
      </c>
      <c r="B28" s="13" t="s">
        <v>127</v>
      </c>
      <c r="C28" s="8" t="s">
        <v>11</v>
      </c>
      <c r="D28" s="22">
        <f t="shared" si="0"/>
        <v>1671.72</v>
      </c>
      <c r="E28" s="21">
        <v>0.05</v>
      </c>
    </row>
    <row r="29" spans="1:5" ht="106.5" customHeight="1">
      <c r="A29" s="7" t="s">
        <v>27</v>
      </c>
      <c r="B29" s="8" t="s">
        <v>128</v>
      </c>
      <c r="C29" s="8" t="s">
        <v>11</v>
      </c>
      <c r="D29" s="22">
        <f t="shared" si="0"/>
        <v>1337.376</v>
      </c>
      <c r="E29" s="21">
        <v>0.04</v>
      </c>
    </row>
    <row r="30" spans="1:5" ht="51">
      <c r="A30" s="7" t="s">
        <v>124</v>
      </c>
      <c r="B30" s="8" t="s">
        <v>129</v>
      </c>
      <c r="C30" s="8" t="s">
        <v>111</v>
      </c>
      <c r="D30" s="22">
        <f t="shared" si="0"/>
        <v>1003.0319999999999</v>
      </c>
      <c r="E30" s="21">
        <v>0.03</v>
      </c>
    </row>
    <row r="31" spans="1:5" ht="38.25">
      <c r="A31" s="7" t="s">
        <v>125</v>
      </c>
      <c r="B31" s="8" t="s">
        <v>130</v>
      </c>
      <c r="C31" s="8" t="s">
        <v>111</v>
      </c>
      <c r="D31" s="22">
        <f t="shared" si="0"/>
        <v>668.68799999999999</v>
      </c>
      <c r="E31" s="21">
        <v>0.02</v>
      </c>
    </row>
    <row r="32" spans="1:5" ht="25.5">
      <c r="A32" s="7" t="s">
        <v>126</v>
      </c>
      <c r="B32" s="8" t="s">
        <v>131</v>
      </c>
      <c r="C32" s="8" t="s">
        <v>97</v>
      </c>
      <c r="D32" s="22">
        <f t="shared" si="0"/>
        <v>5683.848</v>
      </c>
      <c r="E32" s="21">
        <v>0.17</v>
      </c>
    </row>
    <row r="33" spans="1:5" ht="38.25">
      <c r="A33" s="7" t="s">
        <v>227</v>
      </c>
      <c r="B33" s="8" t="s">
        <v>197</v>
      </c>
      <c r="C33" s="8" t="s">
        <v>113</v>
      </c>
      <c r="D33" s="22">
        <f t="shared" si="0"/>
        <v>10364.664000000001</v>
      </c>
      <c r="E33" s="21">
        <v>0.31</v>
      </c>
    </row>
    <row r="34" spans="1:5" ht="25.5">
      <c r="A34" s="8" t="s">
        <v>29</v>
      </c>
      <c r="B34" s="9" t="s">
        <v>36</v>
      </c>
      <c r="C34" s="9"/>
      <c r="D34" s="22">
        <f t="shared" si="0"/>
        <v>1003.0319999999999</v>
      </c>
      <c r="E34" s="21">
        <f>SUM(E35:E37)</f>
        <v>0.03</v>
      </c>
    </row>
    <row r="35" spans="1:5" ht="38.25">
      <c r="A35" s="7" t="s">
        <v>31</v>
      </c>
      <c r="B35" s="8" t="s">
        <v>132</v>
      </c>
      <c r="C35" s="8" t="s">
        <v>33</v>
      </c>
      <c r="D35" s="22">
        <f t="shared" si="0"/>
        <v>334.34399999999999</v>
      </c>
      <c r="E35" s="21">
        <v>0.01</v>
      </c>
    </row>
    <row r="36" spans="1:5" ht="51">
      <c r="A36" s="7" t="s">
        <v>32</v>
      </c>
      <c r="B36" s="8" t="s">
        <v>133</v>
      </c>
      <c r="C36" s="8" t="s">
        <v>33</v>
      </c>
      <c r="D36" s="22">
        <f t="shared" si="0"/>
        <v>334.34399999999999</v>
      </c>
      <c r="E36" s="21">
        <v>0.01</v>
      </c>
    </row>
    <row r="37" spans="1:5" ht="38.25">
      <c r="A37" s="7" t="s">
        <v>34</v>
      </c>
      <c r="B37" s="8" t="s">
        <v>134</v>
      </c>
      <c r="C37" s="8" t="s">
        <v>113</v>
      </c>
      <c r="D37" s="22">
        <f t="shared" si="0"/>
        <v>334.34399999999999</v>
      </c>
      <c r="E37" s="21">
        <v>0.01</v>
      </c>
    </row>
    <row r="38" spans="1:5" ht="25.5">
      <c r="A38" s="8" t="s">
        <v>35</v>
      </c>
      <c r="B38" s="9" t="s">
        <v>39</v>
      </c>
      <c r="C38" s="9"/>
      <c r="D38" s="22">
        <f t="shared" si="0"/>
        <v>3677.7839999999997</v>
      </c>
      <c r="E38" s="21">
        <f>SUM(E39:E42)</f>
        <v>0.11</v>
      </c>
    </row>
    <row r="39" spans="1:5" ht="25.5">
      <c r="A39" s="8" t="s">
        <v>37</v>
      </c>
      <c r="B39" s="8" t="s">
        <v>137</v>
      </c>
      <c r="C39" s="8" t="s">
        <v>33</v>
      </c>
      <c r="D39" s="22">
        <f t="shared" si="0"/>
        <v>668.68799999999999</v>
      </c>
      <c r="E39" s="21">
        <v>0.02</v>
      </c>
    </row>
    <row r="40" spans="1:5" ht="51">
      <c r="A40" s="8" t="s">
        <v>230</v>
      </c>
      <c r="B40" s="8" t="s">
        <v>299</v>
      </c>
      <c r="C40" s="8" t="s">
        <v>139</v>
      </c>
      <c r="D40" s="22">
        <f t="shared" si="0"/>
        <v>668.68799999999999</v>
      </c>
      <c r="E40" s="21">
        <v>0.02</v>
      </c>
    </row>
    <row r="41" spans="1:5" ht="38.25">
      <c r="A41" s="8" t="s">
        <v>135</v>
      </c>
      <c r="B41" s="8" t="s">
        <v>138</v>
      </c>
      <c r="C41" s="8" t="s">
        <v>33</v>
      </c>
      <c r="D41" s="22">
        <f t="shared" si="0"/>
        <v>668.68799999999999</v>
      </c>
      <c r="E41" s="21">
        <v>0.02</v>
      </c>
    </row>
    <row r="42" spans="1:5" ht="38.25">
      <c r="A42" s="8" t="s">
        <v>136</v>
      </c>
      <c r="B42" s="8" t="s">
        <v>121</v>
      </c>
      <c r="C42" s="8" t="s">
        <v>113</v>
      </c>
      <c r="D42" s="22">
        <f t="shared" si="0"/>
        <v>1671.72</v>
      </c>
      <c r="E42" s="21">
        <v>0.05</v>
      </c>
    </row>
    <row r="43" spans="1:5" ht="25.5">
      <c r="A43" s="8" t="s">
        <v>38</v>
      </c>
      <c r="B43" s="9" t="s">
        <v>140</v>
      </c>
      <c r="C43" s="9"/>
      <c r="D43" s="22">
        <f t="shared" si="0"/>
        <v>1003.0319999999999</v>
      </c>
      <c r="E43" s="21">
        <f>SUM(E44:E46)</f>
        <v>0.03</v>
      </c>
    </row>
    <row r="44" spans="1:5" ht="76.5">
      <c r="A44" s="7" t="s">
        <v>40</v>
      </c>
      <c r="B44" s="8" t="s">
        <v>142</v>
      </c>
      <c r="C44" s="8" t="s">
        <v>33</v>
      </c>
      <c r="D44" s="22">
        <f t="shared" si="0"/>
        <v>334.34399999999999</v>
      </c>
      <c r="E44" s="21">
        <v>0.01</v>
      </c>
    </row>
    <row r="45" spans="1:5">
      <c r="A45" s="7" t="s">
        <v>41</v>
      </c>
      <c r="B45" s="8" t="s">
        <v>143</v>
      </c>
      <c r="C45" s="8" t="s">
        <v>33</v>
      </c>
      <c r="D45" s="22">
        <f t="shared" si="0"/>
        <v>334.34399999999999</v>
      </c>
      <c r="E45" s="21">
        <v>0.01</v>
      </c>
    </row>
    <row r="46" spans="1:5" ht="38.25">
      <c r="A46" s="7" t="s">
        <v>141</v>
      </c>
      <c r="B46" s="8" t="s">
        <v>144</v>
      </c>
      <c r="C46" s="8" t="s">
        <v>113</v>
      </c>
      <c r="D46" s="22">
        <f t="shared" si="0"/>
        <v>334.34399999999999</v>
      </c>
      <c r="E46" s="21">
        <v>0.01</v>
      </c>
    </row>
    <row r="47" spans="1:5" ht="92.25" customHeight="1">
      <c r="A47" s="7" t="s">
        <v>42</v>
      </c>
      <c r="B47" s="9" t="s">
        <v>145</v>
      </c>
      <c r="C47" s="8"/>
      <c r="D47" s="22">
        <f t="shared" si="0"/>
        <v>167506.34399999998</v>
      </c>
      <c r="E47" s="21">
        <f>SUM(E48:E49)</f>
        <v>5.01</v>
      </c>
    </row>
    <row r="48" spans="1:5" ht="38.25">
      <c r="A48" s="7" t="s">
        <v>43</v>
      </c>
      <c r="B48" s="8" t="s">
        <v>262</v>
      </c>
      <c r="C48" s="8" t="s">
        <v>33</v>
      </c>
      <c r="D48" s="22">
        <f t="shared" si="0"/>
        <v>139087.10399999999</v>
      </c>
      <c r="E48" s="21">
        <v>4.16</v>
      </c>
    </row>
    <row r="49" spans="1:5" ht="25.5">
      <c r="A49" s="7" t="s">
        <v>247</v>
      </c>
      <c r="B49" s="8" t="s">
        <v>188</v>
      </c>
      <c r="C49" s="8" t="s">
        <v>198</v>
      </c>
      <c r="D49" s="22">
        <f t="shared" si="0"/>
        <v>28419.239999999998</v>
      </c>
      <c r="E49" s="21">
        <v>0.85</v>
      </c>
    </row>
    <row r="50" spans="1:5" ht="38.25">
      <c r="A50" s="8" t="s">
        <v>44</v>
      </c>
      <c r="B50" s="9" t="s">
        <v>45</v>
      </c>
      <c r="C50" s="9"/>
      <c r="D50" s="22">
        <f t="shared" si="0"/>
        <v>23069.735999999997</v>
      </c>
      <c r="E50" s="21">
        <f>SUM(E51:E52)</f>
        <v>0.69</v>
      </c>
    </row>
    <row r="51" spans="1:5" ht="63.75">
      <c r="A51" s="7" t="s">
        <v>46</v>
      </c>
      <c r="B51" s="8" t="s">
        <v>199</v>
      </c>
      <c r="C51" s="8" t="s">
        <v>33</v>
      </c>
      <c r="D51" s="22">
        <f t="shared" si="0"/>
        <v>16717.199999999997</v>
      </c>
      <c r="E51" s="21">
        <v>0.5</v>
      </c>
    </row>
    <row r="52" spans="1:5" ht="51">
      <c r="A52" s="7" t="s">
        <v>48</v>
      </c>
      <c r="B52" s="8" t="s">
        <v>49</v>
      </c>
      <c r="C52" s="8" t="s">
        <v>146</v>
      </c>
      <c r="D52" s="22">
        <f t="shared" si="0"/>
        <v>6352.5359999999991</v>
      </c>
      <c r="E52" s="21">
        <v>0.19</v>
      </c>
    </row>
    <row r="53" spans="1:5" ht="43.5" customHeight="1">
      <c r="A53" s="36" t="s">
        <v>50</v>
      </c>
      <c r="B53" s="37"/>
      <c r="C53" s="37"/>
      <c r="D53" s="37"/>
      <c r="E53" s="21"/>
    </row>
    <row r="54" spans="1:5" ht="25.5">
      <c r="A54" s="8" t="s">
        <v>51</v>
      </c>
      <c r="B54" s="9" t="s">
        <v>147</v>
      </c>
      <c r="C54" s="9"/>
      <c r="D54" s="22">
        <f t="shared" si="0"/>
        <v>7355.5679999999993</v>
      </c>
      <c r="E54" s="21">
        <f>SUM(E55:E56)</f>
        <v>0.22</v>
      </c>
    </row>
    <row r="55" spans="1:5" ht="51">
      <c r="A55" s="7" t="s">
        <v>52</v>
      </c>
      <c r="B55" s="8" t="s">
        <v>148</v>
      </c>
      <c r="C55" s="8" t="s">
        <v>33</v>
      </c>
      <c r="D55" s="22">
        <f t="shared" si="0"/>
        <v>7021.2240000000002</v>
      </c>
      <c r="E55" s="21">
        <v>0.21</v>
      </c>
    </row>
    <row r="56" spans="1:5" ht="38.25">
      <c r="A56" s="7" t="s">
        <v>53</v>
      </c>
      <c r="B56" s="8" t="s">
        <v>134</v>
      </c>
      <c r="C56" s="8" t="s">
        <v>113</v>
      </c>
      <c r="D56" s="22">
        <f t="shared" si="0"/>
        <v>334.34399999999999</v>
      </c>
      <c r="E56" s="21">
        <v>0.01</v>
      </c>
    </row>
    <row r="57" spans="1:5" ht="51">
      <c r="A57" s="8" t="s">
        <v>54</v>
      </c>
      <c r="B57" s="9" t="s">
        <v>220</v>
      </c>
      <c r="C57" s="9"/>
      <c r="D57" s="22">
        <f t="shared" si="0"/>
        <v>76230.431999999986</v>
      </c>
      <c r="E57" s="21">
        <f>SUM(E58:E65)</f>
        <v>2.2799999999999998</v>
      </c>
    </row>
    <row r="58" spans="1:5" ht="63.75" customHeight="1">
      <c r="A58" s="7" t="s">
        <v>239</v>
      </c>
      <c r="B58" s="8" t="s">
        <v>156</v>
      </c>
      <c r="C58" s="8" t="s">
        <v>162</v>
      </c>
      <c r="D58" s="22">
        <f t="shared" si="0"/>
        <v>10699.008</v>
      </c>
      <c r="E58" s="21">
        <v>0.32</v>
      </c>
    </row>
    <row r="59" spans="1:5" ht="25.5">
      <c r="A59" s="7" t="s">
        <v>55</v>
      </c>
      <c r="B59" s="8" t="s">
        <v>157</v>
      </c>
      <c r="C59" s="8" t="s">
        <v>33</v>
      </c>
      <c r="D59" s="22">
        <f t="shared" si="0"/>
        <v>6018.1919999999991</v>
      </c>
      <c r="E59" s="21">
        <v>0.18</v>
      </c>
    </row>
    <row r="60" spans="1:5" ht="25.5">
      <c r="A60" s="7" t="s">
        <v>151</v>
      </c>
      <c r="B60" s="8" t="s">
        <v>158</v>
      </c>
      <c r="C60" s="8" t="s">
        <v>33</v>
      </c>
      <c r="D60" s="22">
        <f t="shared" si="0"/>
        <v>14376.791999999998</v>
      </c>
      <c r="E60" s="21">
        <v>0.43</v>
      </c>
    </row>
    <row r="61" spans="1:5" ht="24" customHeight="1">
      <c r="A61" s="7" t="s">
        <v>152</v>
      </c>
      <c r="B61" s="8" t="s">
        <v>160</v>
      </c>
      <c r="C61" s="8" t="s">
        <v>33</v>
      </c>
      <c r="D61" s="22">
        <f t="shared" si="0"/>
        <v>7355.5679999999993</v>
      </c>
      <c r="E61" s="21">
        <v>0.22</v>
      </c>
    </row>
    <row r="62" spans="1:5">
      <c r="A62" s="7" t="s">
        <v>153</v>
      </c>
      <c r="B62" s="8" t="s">
        <v>75</v>
      </c>
      <c r="C62" s="8" t="s">
        <v>33</v>
      </c>
      <c r="D62" s="22">
        <f t="shared" si="0"/>
        <v>7021.2240000000002</v>
      </c>
      <c r="E62" s="21">
        <v>0.21</v>
      </c>
    </row>
    <row r="63" spans="1:5" ht="25.5">
      <c r="A63" s="7" t="s">
        <v>154</v>
      </c>
      <c r="B63" s="8" t="s">
        <v>161</v>
      </c>
      <c r="C63" s="8" t="s">
        <v>163</v>
      </c>
      <c r="D63" s="22">
        <f t="shared" si="0"/>
        <v>12370.727999999999</v>
      </c>
      <c r="E63" s="21">
        <v>0.37</v>
      </c>
    </row>
    <row r="64" spans="1:5" ht="25.5">
      <c r="A64" s="7" t="s">
        <v>249</v>
      </c>
      <c r="B64" s="8" t="s">
        <v>221</v>
      </c>
      <c r="C64" s="8" t="s">
        <v>97</v>
      </c>
      <c r="D64" s="22">
        <f t="shared" si="0"/>
        <v>7689.9120000000003</v>
      </c>
      <c r="E64" s="21">
        <v>0.23</v>
      </c>
    </row>
    <row r="65" spans="1:5" ht="63.75">
      <c r="A65" s="7" t="s">
        <v>155</v>
      </c>
      <c r="B65" s="8" t="s">
        <v>159</v>
      </c>
      <c r="C65" s="8" t="s">
        <v>139</v>
      </c>
      <c r="D65" s="22">
        <f t="shared" si="0"/>
        <v>10699.008</v>
      </c>
      <c r="E65" s="21">
        <v>0.32</v>
      </c>
    </row>
    <row r="66" spans="1:5" ht="38.25">
      <c r="A66" s="8" t="s">
        <v>56</v>
      </c>
      <c r="B66" s="9" t="s">
        <v>57</v>
      </c>
      <c r="C66" s="9"/>
      <c r="D66" s="22">
        <f t="shared" si="0"/>
        <v>103646.63999999998</v>
      </c>
      <c r="E66" s="21">
        <f>SUM(E67:E72)</f>
        <v>3.1</v>
      </c>
    </row>
    <row r="67" spans="1:5" ht="89.25">
      <c r="A67" s="7" t="s">
        <v>58</v>
      </c>
      <c r="B67" s="8" t="s">
        <v>59</v>
      </c>
      <c r="C67" s="8" t="s">
        <v>33</v>
      </c>
      <c r="D67" s="22">
        <f t="shared" si="0"/>
        <v>21732.36</v>
      </c>
      <c r="E67" s="21">
        <v>0.65</v>
      </c>
    </row>
    <row r="68" spans="1:5" ht="63.75">
      <c r="A68" s="7" t="s">
        <v>60</v>
      </c>
      <c r="B68" s="8" t="s">
        <v>61</v>
      </c>
      <c r="C68" s="8" t="s">
        <v>162</v>
      </c>
      <c r="D68" s="22">
        <f t="shared" si="0"/>
        <v>23069.735999999997</v>
      </c>
      <c r="E68" s="21">
        <v>0.69</v>
      </c>
    </row>
    <row r="69" spans="1:5" ht="38.25">
      <c r="A69" s="7" t="s">
        <v>62</v>
      </c>
      <c r="B69" s="8" t="s">
        <v>63</v>
      </c>
      <c r="C69" s="8" t="s">
        <v>164</v>
      </c>
      <c r="D69" s="22">
        <f t="shared" si="0"/>
        <v>8692.9439999999995</v>
      </c>
      <c r="E69" s="21">
        <v>0.26</v>
      </c>
    </row>
    <row r="70" spans="1:5" ht="51">
      <c r="A70" s="7" t="s">
        <v>64</v>
      </c>
      <c r="B70" s="8" t="s">
        <v>65</v>
      </c>
      <c r="C70" s="8" t="s">
        <v>139</v>
      </c>
      <c r="D70" s="22">
        <f t="shared" si="0"/>
        <v>3343.44</v>
      </c>
      <c r="E70" s="21">
        <v>0.1</v>
      </c>
    </row>
    <row r="71" spans="1:5" ht="38.25">
      <c r="A71" s="7" t="s">
        <v>66</v>
      </c>
      <c r="B71" s="8" t="s">
        <v>67</v>
      </c>
      <c r="C71" s="8" t="s">
        <v>164</v>
      </c>
      <c r="D71" s="22">
        <f t="shared" si="0"/>
        <v>36109.152000000002</v>
      </c>
      <c r="E71" s="21">
        <v>1.08</v>
      </c>
    </row>
    <row r="72" spans="1:5" ht="51">
      <c r="A72" s="7" t="s">
        <v>68</v>
      </c>
      <c r="B72" s="8" t="s">
        <v>291</v>
      </c>
      <c r="C72" s="8" t="s">
        <v>139</v>
      </c>
      <c r="D72" s="22">
        <f t="shared" si="0"/>
        <v>10699.008</v>
      </c>
      <c r="E72" s="21">
        <v>0.32</v>
      </c>
    </row>
    <row r="73" spans="1:5" ht="38.25">
      <c r="A73" s="8" t="s">
        <v>69</v>
      </c>
      <c r="B73" s="9" t="s">
        <v>70</v>
      </c>
      <c r="C73" s="9"/>
      <c r="D73" s="22">
        <f t="shared" si="0"/>
        <v>80242.559999999998</v>
      </c>
      <c r="E73" s="21">
        <f>SUM(E74:E79)</f>
        <v>2.4</v>
      </c>
    </row>
    <row r="74" spans="1:5" ht="38.25">
      <c r="A74" s="7" t="s">
        <v>71</v>
      </c>
      <c r="B74" s="8" t="s">
        <v>165</v>
      </c>
      <c r="C74" s="8" t="s">
        <v>33</v>
      </c>
      <c r="D74" s="22">
        <f t="shared" ref="D74:D106" si="1">E74*2786.2*12</f>
        <v>18054.576000000001</v>
      </c>
      <c r="E74" s="21">
        <v>0.54</v>
      </c>
    </row>
    <row r="75" spans="1:5" ht="63.75">
      <c r="A75" s="7" t="s">
        <v>73</v>
      </c>
      <c r="B75" s="8" t="s">
        <v>166</v>
      </c>
      <c r="C75" s="8" t="s">
        <v>170</v>
      </c>
      <c r="D75" s="22">
        <f t="shared" si="1"/>
        <v>11702.039999999997</v>
      </c>
      <c r="E75" s="21">
        <v>0.35</v>
      </c>
    </row>
    <row r="76" spans="1:5" ht="38.25">
      <c r="A76" s="7" t="s">
        <v>74</v>
      </c>
      <c r="B76" s="8" t="s">
        <v>72</v>
      </c>
      <c r="C76" s="8" t="s">
        <v>33</v>
      </c>
      <c r="D76" s="22">
        <f t="shared" si="1"/>
        <v>8692.9439999999995</v>
      </c>
      <c r="E76" s="21">
        <v>0.26</v>
      </c>
    </row>
    <row r="77" spans="1:5" ht="38.25">
      <c r="A77" s="7" t="s">
        <v>76</v>
      </c>
      <c r="B77" s="8" t="s">
        <v>167</v>
      </c>
      <c r="C77" s="8" t="s">
        <v>33</v>
      </c>
      <c r="D77" s="22">
        <f t="shared" si="1"/>
        <v>13373.76</v>
      </c>
      <c r="E77" s="21">
        <v>0.4</v>
      </c>
    </row>
    <row r="78" spans="1:5" ht="51">
      <c r="A78" s="7" t="s">
        <v>77</v>
      </c>
      <c r="B78" s="8" t="s">
        <v>168</v>
      </c>
      <c r="C78" s="8" t="s">
        <v>164</v>
      </c>
      <c r="D78" s="22">
        <f t="shared" si="1"/>
        <v>9027.2880000000005</v>
      </c>
      <c r="E78" s="21">
        <v>0.27</v>
      </c>
    </row>
    <row r="79" spans="1:5" ht="38.25">
      <c r="A79" s="7" t="s">
        <v>78</v>
      </c>
      <c r="B79" s="8" t="s">
        <v>169</v>
      </c>
      <c r="C79" s="8" t="s">
        <v>164</v>
      </c>
      <c r="D79" s="22">
        <f t="shared" si="1"/>
        <v>19391.951999999997</v>
      </c>
      <c r="E79" s="21">
        <v>0.57999999999999996</v>
      </c>
    </row>
    <row r="80" spans="1:5" ht="38.25">
      <c r="A80" s="8" t="s">
        <v>79</v>
      </c>
      <c r="B80" s="9" t="s">
        <v>80</v>
      </c>
      <c r="C80" s="9"/>
      <c r="D80" s="22">
        <f t="shared" si="1"/>
        <v>18723.263999999999</v>
      </c>
      <c r="E80" s="21">
        <f>SUM(E81:E85)</f>
        <v>0.56000000000000005</v>
      </c>
    </row>
    <row r="81" spans="1:5" ht="51">
      <c r="A81" s="7" t="s">
        <v>81</v>
      </c>
      <c r="B81" s="8" t="s">
        <v>82</v>
      </c>
      <c r="C81" s="8" t="s">
        <v>33</v>
      </c>
      <c r="D81" s="22">
        <f t="shared" si="1"/>
        <v>668.68799999999999</v>
      </c>
      <c r="E81" s="21">
        <v>0.02</v>
      </c>
    </row>
    <row r="82" spans="1:5" ht="25.5">
      <c r="A82" s="7" t="s">
        <v>83</v>
      </c>
      <c r="B82" s="8" t="s">
        <v>84</v>
      </c>
      <c r="C82" s="8" t="s">
        <v>33</v>
      </c>
      <c r="D82" s="22">
        <f t="shared" si="1"/>
        <v>3677.7839999999997</v>
      </c>
      <c r="E82" s="21">
        <v>0.11</v>
      </c>
    </row>
    <row r="83" spans="1:5" ht="68.25" customHeight="1">
      <c r="A83" s="7" t="s">
        <v>85</v>
      </c>
      <c r="B83" s="8" t="s">
        <v>86</v>
      </c>
      <c r="C83" s="8" t="s">
        <v>150</v>
      </c>
      <c r="D83" s="22">
        <f t="shared" si="1"/>
        <v>7355.5679999999993</v>
      </c>
      <c r="E83" s="21">
        <v>0.22</v>
      </c>
    </row>
    <row r="84" spans="1:5" ht="38.25">
      <c r="A84" s="7" t="s">
        <v>87</v>
      </c>
      <c r="B84" s="8" t="s">
        <v>171</v>
      </c>
      <c r="C84" s="8" t="s">
        <v>164</v>
      </c>
      <c r="D84" s="22">
        <f t="shared" si="1"/>
        <v>2674.752</v>
      </c>
      <c r="E84" s="21">
        <v>0.08</v>
      </c>
    </row>
    <row r="85" spans="1:5" ht="25.5">
      <c r="A85" s="7" t="s">
        <v>180</v>
      </c>
      <c r="B85" s="8" t="s">
        <v>172</v>
      </c>
      <c r="C85" s="8" t="s">
        <v>102</v>
      </c>
      <c r="D85" s="22">
        <f t="shared" si="1"/>
        <v>4346.4719999999998</v>
      </c>
      <c r="E85" s="21">
        <v>0.13</v>
      </c>
    </row>
    <row r="86" spans="1:5" ht="25.5">
      <c r="A86" s="8" t="s">
        <v>264</v>
      </c>
      <c r="B86" s="9" t="s">
        <v>89</v>
      </c>
      <c r="C86" s="9"/>
      <c r="D86" s="22">
        <f t="shared" si="1"/>
        <v>48814.224000000002</v>
      </c>
      <c r="E86" s="21">
        <f>SUM(E87:E90)</f>
        <v>1.46</v>
      </c>
    </row>
    <row r="87" spans="1:5" ht="76.5">
      <c r="A87" s="14" t="s">
        <v>265</v>
      </c>
      <c r="B87" s="8" t="s">
        <v>289</v>
      </c>
      <c r="C87" s="8" t="s">
        <v>238</v>
      </c>
      <c r="D87" s="22">
        <f t="shared" si="1"/>
        <v>34103.088000000003</v>
      </c>
      <c r="E87" s="21">
        <v>1.02</v>
      </c>
    </row>
    <row r="88" spans="1:5" ht="76.5">
      <c r="A88" s="7" t="s">
        <v>263</v>
      </c>
      <c r="B88" s="8" t="s">
        <v>93</v>
      </c>
      <c r="C88" s="8" t="s">
        <v>238</v>
      </c>
      <c r="D88" s="22">
        <f t="shared" si="1"/>
        <v>8692.9439999999995</v>
      </c>
      <c r="E88" s="21">
        <v>0.26</v>
      </c>
    </row>
    <row r="89" spans="1:5" ht="76.5">
      <c r="A89" s="7" t="s">
        <v>266</v>
      </c>
      <c r="B89" s="8" t="s">
        <v>95</v>
      </c>
      <c r="C89" s="8" t="s">
        <v>238</v>
      </c>
      <c r="D89" s="22">
        <f t="shared" si="1"/>
        <v>2006.0639999999999</v>
      </c>
      <c r="E89" s="21">
        <v>0.06</v>
      </c>
    </row>
    <row r="90" spans="1:5" ht="76.5">
      <c r="A90" s="7" t="s">
        <v>267</v>
      </c>
      <c r="B90" s="8" t="s">
        <v>96</v>
      </c>
      <c r="C90" s="8" t="s">
        <v>238</v>
      </c>
      <c r="D90" s="22">
        <f t="shared" si="1"/>
        <v>4012.1279999999997</v>
      </c>
      <c r="E90" s="21">
        <v>0.12</v>
      </c>
    </row>
    <row r="91" spans="1:5">
      <c r="A91" s="33" t="s">
        <v>182</v>
      </c>
      <c r="B91" s="34"/>
      <c r="C91" s="34"/>
      <c r="D91" s="34"/>
      <c r="E91" s="21"/>
    </row>
    <row r="92" spans="1:5" ht="89.25">
      <c r="A92" s="16" t="s">
        <v>88</v>
      </c>
      <c r="B92" s="8" t="s">
        <v>270</v>
      </c>
      <c r="C92" s="8"/>
      <c r="D92" s="22">
        <f t="shared" si="1"/>
        <v>30425.304</v>
      </c>
      <c r="E92" s="21">
        <f>SUM(E93:E96)</f>
        <v>0.91</v>
      </c>
    </row>
    <row r="93" spans="1:5" ht="76.5">
      <c r="A93" s="8" t="s">
        <v>90</v>
      </c>
      <c r="B93" s="8" t="s">
        <v>255</v>
      </c>
      <c r="C93" s="8" t="s">
        <v>238</v>
      </c>
      <c r="D93" s="22">
        <f t="shared" si="1"/>
        <v>9361.6319999999996</v>
      </c>
      <c r="E93" s="21">
        <v>0.28000000000000003</v>
      </c>
    </row>
    <row r="94" spans="1:5" ht="76.5">
      <c r="A94" s="8" t="s">
        <v>92</v>
      </c>
      <c r="B94" s="8" t="s">
        <v>235</v>
      </c>
      <c r="C94" s="8" t="s">
        <v>238</v>
      </c>
      <c r="D94" s="22">
        <f t="shared" si="1"/>
        <v>13373.76</v>
      </c>
      <c r="E94" s="21">
        <v>0.4</v>
      </c>
    </row>
    <row r="95" spans="1:5" ht="76.5">
      <c r="A95" s="8" t="s">
        <v>94</v>
      </c>
      <c r="B95" s="8" t="s">
        <v>186</v>
      </c>
      <c r="C95" s="8" t="s">
        <v>238</v>
      </c>
      <c r="D95" s="22">
        <f t="shared" si="1"/>
        <v>4680.8159999999998</v>
      </c>
      <c r="E95" s="21">
        <v>0.14000000000000001</v>
      </c>
    </row>
    <row r="96" spans="1:5">
      <c r="A96" s="8" t="s">
        <v>240</v>
      </c>
      <c r="B96" s="8" t="s">
        <v>178</v>
      </c>
      <c r="C96" s="8" t="s">
        <v>185</v>
      </c>
      <c r="D96" s="22">
        <f t="shared" si="1"/>
        <v>3009.0959999999995</v>
      </c>
      <c r="E96" s="21">
        <v>0.09</v>
      </c>
    </row>
    <row r="97" spans="1:5" ht="93.75" customHeight="1">
      <c r="A97" s="8" t="s">
        <v>179</v>
      </c>
      <c r="B97" s="8" t="s">
        <v>271</v>
      </c>
      <c r="C97" s="8"/>
      <c r="D97" s="22">
        <f t="shared" si="1"/>
        <v>39118.248000000007</v>
      </c>
      <c r="E97" s="21">
        <f>SUM(E98:E101)</f>
        <v>1.1700000000000002</v>
      </c>
    </row>
    <row r="98" spans="1:5">
      <c r="A98" s="8" t="s">
        <v>241</v>
      </c>
      <c r="B98" s="8" t="s">
        <v>103</v>
      </c>
      <c r="C98" s="8" t="s">
        <v>190</v>
      </c>
      <c r="D98" s="22">
        <f t="shared" si="1"/>
        <v>4680.8159999999998</v>
      </c>
      <c r="E98" s="21">
        <v>0.14000000000000001</v>
      </c>
    </row>
    <row r="99" spans="1:5" ht="76.5">
      <c r="A99" s="8" t="s">
        <v>106</v>
      </c>
      <c r="B99" s="8" t="s">
        <v>186</v>
      </c>
      <c r="C99" s="8" t="s">
        <v>238</v>
      </c>
      <c r="D99" s="22">
        <f t="shared" si="1"/>
        <v>5349.5039999999999</v>
      </c>
      <c r="E99" s="21">
        <v>0.16</v>
      </c>
    </row>
    <row r="100" spans="1:5">
      <c r="A100" s="8" t="s">
        <v>242</v>
      </c>
      <c r="B100" s="8" t="s">
        <v>236</v>
      </c>
      <c r="C100" s="8" t="s">
        <v>150</v>
      </c>
      <c r="D100" s="22">
        <f t="shared" si="1"/>
        <v>28753.583999999995</v>
      </c>
      <c r="E100" s="21">
        <v>0.86</v>
      </c>
    </row>
    <row r="101" spans="1:5" ht="25.5">
      <c r="A101" s="8" t="s">
        <v>173</v>
      </c>
      <c r="B101" s="8" t="s">
        <v>104</v>
      </c>
      <c r="C101" s="8" t="s">
        <v>191</v>
      </c>
      <c r="D101" s="22">
        <f t="shared" si="1"/>
        <v>334.34399999999999</v>
      </c>
      <c r="E101" s="21">
        <v>0.01</v>
      </c>
    </row>
    <row r="102" spans="1:5" ht="93" customHeight="1">
      <c r="A102" s="8" t="s">
        <v>98</v>
      </c>
      <c r="B102" s="9" t="s">
        <v>99</v>
      </c>
      <c r="C102" s="9"/>
      <c r="D102" s="22">
        <f t="shared" si="1"/>
        <v>334.34399999999999</v>
      </c>
      <c r="E102" s="21">
        <v>0.01</v>
      </c>
    </row>
    <row r="103" spans="1:5" ht="76.5">
      <c r="A103" s="7" t="s">
        <v>100</v>
      </c>
      <c r="B103" s="8" t="s">
        <v>99</v>
      </c>
      <c r="C103" s="8" t="s">
        <v>174</v>
      </c>
      <c r="D103" s="22">
        <f t="shared" si="1"/>
        <v>334.34399999999999</v>
      </c>
      <c r="E103" s="21">
        <v>0.01</v>
      </c>
    </row>
    <row r="104" spans="1:5" ht="51">
      <c r="A104" s="8" t="s">
        <v>268</v>
      </c>
      <c r="B104" s="9" t="s">
        <v>101</v>
      </c>
      <c r="C104" s="9"/>
      <c r="D104" s="22">
        <f t="shared" si="1"/>
        <v>7355.5679999999993</v>
      </c>
      <c r="E104" s="21">
        <v>0.22</v>
      </c>
    </row>
    <row r="105" spans="1:5" ht="63.75">
      <c r="A105" s="8" t="s">
        <v>269</v>
      </c>
      <c r="B105" s="8" t="s">
        <v>101</v>
      </c>
      <c r="C105" s="8" t="s">
        <v>237</v>
      </c>
      <c r="D105" s="22">
        <f t="shared" si="1"/>
        <v>7355.5679999999993</v>
      </c>
      <c r="E105" s="21">
        <v>0.22</v>
      </c>
    </row>
    <row r="106" spans="1:5">
      <c r="A106" s="7"/>
      <c r="B106" s="17" t="s">
        <v>105</v>
      </c>
      <c r="C106" s="8"/>
      <c r="D106" s="22">
        <f t="shared" si="1"/>
        <v>639600.07200000004</v>
      </c>
      <c r="E106" s="21">
        <v>19.130000000000003</v>
      </c>
    </row>
  </sheetData>
  <mergeCells count="7">
    <mergeCell ref="A91:D91"/>
    <mergeCell ref="A2:D2"/>
    <mergeCell ref="A3:D3"/>
    <mergeCell ref="A4:D4"/>
    <mergeCell ref="A5:D5"/>
    <mergeCell ref="A8:D8"/>
    <mergeCell ref="A53:D53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106"/>
  <sheetViews>
    <sheetView topLeftCell="A94" zoomScale="65" zoomScaleNormal="65" workbookViewId="0">
      <selection activeCell="A58" sqref="A58:XFD58"/>
    </sheetView>
  </sheetViews>
  <sheetFormatPr defaultRowHeight="15"/>
  <cols>
    <col min="1" max="1" width="5.28515625" customWidth="1"/>
    <col min="2" max="2" width="53.85546875" customWidth="1"/>
    <col min="3" max="3" width="13.5703125" customWidth="1"/>
    <col min="4" max="4" width="10.42578125" customWidth="1"/>
    <col min="5" max="5" width="17.7109375" customWidth="1"/>
  </cols>
  <sheetData>
    <row r="1" spans="1:5" ht="15.75">
      <c r="A1" s="1"/>
    </row>
    <row r="2" spans="1:5" ht="15.75">
      <c r="A2" s="40" t="s">
        <v>0</v>
      </c>
      <c r="B2" s="40"/>
      <c r="C2" s="40"/>
      <c r="D2" s="40"/>
    </row>
    <row r="3" spans="1:5" ht="15.75">
      <c r="A3" s="40" t="s">
        <v>183</v>
      </c>
      <c r="B3" s="40"/>
      <c r="C3" s="40"/>
      <c r="D3" s="40"/>
    </row>
    <row r="4" spans="1:5" ht="15.75">
      <c r="A4" s="40" t="s">
        <v>1</v>
      </c>
      <c r="B4" s="40"/>
      <c r="C4" s="40"/>
      <c r="D4" s="40"/>
    </row>
    <row r="5" spans="1:5" ht="15.75">
      <c r="A5" s="41" t="s">
        <v>206</v>
      </c>
      <c r="B5" s="42"/>
      <c r="C5" s="42"/>
      <c r="D5" s="42"/>
    </row>
    <row r="6" spans="1:5" ht="18.75">
      <c r="A6" s="2"/>
    </row>
    <row r="7" spans="1:5" ht="51">
      <c r="A7" s="18" t="s">
        <v>2</v>
      </c>
      <c r="B7" s="18" t="s">
        <v>3</v>
      </c>
      <c r="C7" s="18" t="s">
        <v>4</v>
      </c>
      <c r="D7" s="18" t="s">
        <v>5</v>
      </c>
      <c r="E7" s="18" t="s">
        <v>6</v>
      </c>
    </row>
    <row r="8" spans="1:5" ht="38.25" customHeight="1">
      <c r="A8" s="43" t="s">
        <v>7</v>
      </c>
      <c r="B8" s="44"/>
      <c r="C8" s="44"/>
      <c r="D8" s="44"/>
      <c r="E8" s="21"/>
    </row>
    <row r="9" spans="1:5" ht="25.5">
      <c r="A9" s="8" t="s">
        <v>8</v>
      </c>
      <c r="B9" s="9" t="s">
        <v>9</v>
      </c>
      <c r="C9" s="9"/>
      <c r="D9" s="22">
        <f>E9*2745.6*12</f>
        <v>6259.9679999999998</v>
      </c>
      <c r="E9" s="21">
        <f>SUM(E10:E14)</f>
        <v>0.19</v>
      </c>
    </row>
    <row r="10" spans="1:5" ht="38.25">
      <c r="A10" s="7" t="s">
        <v>10</v>
      </c>
      <c r="B10" s="8" t="s">
        <v>108</v>
      </c>
      <c r="C10" s="8" t="s">
        <v>33</v>
      </c>
      <c r="D10" s="22">
        <f t="shared" ref="D10:D73" si="0">E10*2745.6*12</f>
        <v>658.94399999999996</v>
      </c>
      <c r="E10" s="21">
        <v>0.02</v>
      </c>
    </row>
    <row r="11" spans="1:5" ht="38.25">
      <c r="A11" s="7" t="s">
        <v>12</v>
      </c>
      <c r="B11" s="8" t="s">
        <v>109</v>
      </c>
      <c r="C11" s="8" t="s">
        <v>33</v>
      </c>
      <c r="D11" s="22">
        <f t="shared" si="0"/>
        <v>658.94399999999996</v>
      </c>
      <c r="E11" s="21">
        <v>0.02</v>
      </c>
    </row>
    <row r="12" spans="1:5" ht="66" customHeight="1">
      <c r="A12" s="7" t="s">
        <v>175</v>
      </c>
      <c r="B12" s="8" t="s">
        <v>110</v>
      </c>
      <c r="C12" s="8" t="s">
        <v>111</v>
      </c>
      <c r="D12" s="22">
        <f t="shared" si="0"/>
        <v>658.94399999999996</v>
      </c>
      <c r="E12" s="21">
        <v>0.02</v>
      </c>
    </row>
    <row r="13" spans="1:5" ht="25.5">
      <c r="A13" s="7" t="s">
        <v>176</v>
      </c>
      <c r="B13" s="8" t="s">
        <v>195</v>
      </c>
      <c r="C13" s="8" t="s">
        <v>196</v>
      </c>
      <c r="D13" s="22">
        <f t="shared" si="0"/>
        <v>3294.7200000000003</v>
      </c>
      <c r="E13" s="21">
        <v>0.1</v>
      </c>
    </row>
    <row r="14" spans="1:5" ht="38.25">
      <c r="A14" s="7" t="s">
        <v>225</v>
      </c>
      <c r="B14" s="8" t="s">
        <v>112</v>
      </c>
      <c r="C14" s="8" t="s">
        <v>113</v>
      </c>
      <c r="D14" s="22">
        <f t="shared" si="0"/>
        <v>988.41599999999994</v>
      </c>
      <c r="E14" s="21">
        <v>0.03</v>
      </c>
    </row>
    <row r="15" spans="1:5">
      <c r="A15" s="8" t="s">
        <v>13</v>
      </c>
      <c r="B15" s="9" t="s">
        <v>14</v>
      </c>
      <c r="C15" s="9"/>
      <c r="D15" s="22">
        <f t="shared" si="0"/>
        <v>1976.8319999999999</v>
      </c>
      <c r="E15" s="21">
        <f>SUM(E16:E18)</f>
        <v>0.06</v>
      </c>
    </row>
    <row r="16" spans="1:5" ht="38.25">
      <c r="A16" s="7" t="s">
        <v>15</v>
      </c>
      <c r="B16" s="8" t="s">
        <v>114</v>
      </c>
      <c r="C16" s="8" t="s">
        <v>33</v>
      </c>
      <c r="D16" s="22">
        <f t="shared" si="0"/>
        <v>658.94399999999996</v>
      </c>
      <c r="E16" s="21">
        <v>0.02</v>
      </c>
    </row>
    <row r="17" spans="1:5" ht="63.75">
      <c r="A17" s="7" t="s">
        <v>116</v>
      </c>
      <c r="B17" s="8" t="s">
        <v>115</v>
      </c>
      <c r="C17" s="8" t="s">
        <v>33</v>
      </c>
      <c r="D17" s="22">
        <f t="shared" si="0"/>
        <v>658.94399999999996</v>
      </c>
      <c r="E17" s="21">
        <v>0.02</v>
      </c>
    </row>
    <row r="18" spans="1:5" ht="38.25">
      <c r="A18" s="7" t="s">
        <v>16</v>
      </c>
      <c r="B18" s="8" t="s">
        <v>17</v>
      </c>
      <c r="C18" s="8" t="s">
        <v>33</v>
      </c>
      <c r="D18" s="22">
        <f t="shared" si="0"/>
        <v>658.94399999999996</v>
      </c>
      <c r="E18" s="21">
        <v>0.02</v>
      </c>
    </row>
    <row r="19" spans="1:5" ht="25.5">
      <c r="A19" s="8" t="s">
        <v>18</v>
      </c>
      <c r="B19" s="9" t="s">
        <v>19</v>
      </c>
      <c r="C19" s="9"/>
      <c r="D19" s="22">
        <f t="shared" si="0"/>
        <v>988.41599999999994</v>
      </c>
      <c r="E19" s="21">
        <f>SUM(E20:E22)</f>
        <v>0.03</v>
      </c>
    </row>
    <row r="20" spans="1:5" ht="76.5">
      <c r="A20" s="7" t="s">
        <v>20</v>
      </c>
      <c r="B20" s="8" t="s">
        <v>118</v>
      </c>
      <c r="C20" s="8" t="s">
        <v>33</v>
      </c>
      <c r="D20" s="22">
        <f t="shared" si="0"/>
        <v>329.47199999999998</v>
      </c>
      <c r="E20" s="21">
        <v>0.01</v>
      </c>
    </row>
    <row r="21" spans="1:5" ht="51">
      <c r="A21" s="7" t="s">
        <v>21</v>
      </c>
      <c r="B21" s="8" t="s">
        <v>119</v>
      </c>
      <c r="C21" s="8" t="s">
        <v>33</v>
      </c>
      <c r="D21" s="22">
        <f t="shared" si="0"/>
        <v>329.47199999999998</v>
      </c>
      <c r="E21" s="21">
        <v>0.01</v>
      </c>
    </row>
    <row r="22" spans="1:5" ht="51">
      <c r="A22" s="7" t="s">
        <v>117</v>
      </c>
      <c r="B22" s="8" t="s">
        <v>120</v>
      </c>
      <c r="C22" s="8" t="s">
        <v>113</v>
      </c>
      <c r="D22" s="22">
        <f t="shared" si="0"/>
        <v>329.47199999999998</v>
      </c>
      <c r="E22" s="21">
        <v>0.01</v>
      </c>
    </row>
    <row r="23" spans="1:5" ht="25.5">
      <c r="A23" s="8" t="s">
        <v>22</v>
      </c>
      <c r="B23" s="9" t="s">
        <v>224</v>
      </c>
      <c r="C23" s="9"/>
      <c r="D23" s="22">
        <f t="shared" si="0"/>
        <v>988.41599999999994</v>
      </c>
      <c r="E23" s="21">
        <f>SUM(E24:E26)</f>
        <v>0.03</v>
      </c>
    </row>
    <row r="24" spans="1:5" ht="38.25">
      <c r="A24" s="7" t="s">
        <v>23</v>
      </c>
      <c r="B24" s="8" t="s">
        <v>123</v>
      </c>
      <c r="C24" s="8" t="s">
        <v>33</v>
      </c>
      <c r="D24" s="22">
        <f t="shared" si="0"/>
        <v>329.47199999999998</v>
      </c>
      <c r="E24" s="21">
        <v>0.01</v>
      </c>
    </row>
    <row r="25" spans="1:5" ht="77.25" customHeight="1">
      <c r="A25" s="7" t="s">
        <v>24</v>
      </c>
      <c r="B25" s="8" t="s">
        <v>122</v>
      </c>
      <c r="C25" s="8" t="s">
        <v>33</v>
      </c>
      <c r="D25" s="22">
        <f t="shared" si="0"/>
        <v>329.47199999999998</v>
      </c>
      <c r="E25" s="21">
        <v>0.01</v>
      </c>
    </row>
    <row r="26" spans="1:5" ht="38.25">
      <c r="A26" s="7" t="s">
        <v>226</v>
      </c>
      <c r="B26" s="8" t="s">
        <v>28</v>
      </c>
      <c r="C26" s="8" t="s">
        <v>113</v>
      </c>
      <c r="D26" s="22">
        <f t="shared" si="0"/>
        <v>329.47199999999998</v>
      </c>
      <c r="E26" s="21">
        <v>0.01</v>
      </c>
    </row>
    <row r="27" spans="1:5" ht="25.5">
      <c r="A27" s="8" t="s">
        <v>25</v>
      </c>
      <c r="B27" s="9" t="s">
        <v>30</v>
      </c>
      <c r="C27" s="9"/>
      <c r="D27" s="22">
        <f t="shared" si="0"/>
        <v>20427.263999999999</v>
      </c>
      <c r="E27" s="21">
        <f>SUM(E28:E33)</f>
        <v>0.62</v>
      </c>
    </row>
    <row r="28" spans="1:5">
      <c r="A28" s="12" t="s">
        <v>26</v>
      </c>
      <c r="B28" s="13" t="s">
        <v>127</v>
      </c>
      <c r="C28" s="8" t="s">
        <v>11</v>
      </c>
      <c r="D28" s="22">
        <f t="shared" si="0"/>
        <v>1647.3600000000001</v>
      </c>
      <c r="E28" s="21">
        <v>0.05</v>
      </c>
    </row>
    <row r="29" spans="1:5" ht="106.5" customHeight="1">
      <c r="A29" s="7" t="s">
        <v>27</v>
      </c>
      <c r="B29" s="8" t="s">
        <v>128</v>
      </c>
      <c r="C29" s="8" t="s">
        <v>11</v>
      </c>
      <c r="D29" s="22">
        <f t="shared" si="0"/>
        <v>1317.8879999999999</v>
      </c>
      <c r="E29" s="21">
        <v>0.04</v>
      </c>
    </row>
    <row r="30" spans="1:5" ht="51">
      <c r="A30" s="7" t="s">
        <v>124</v>
      </c>
      <c r="B30" s="8" t="s">
        <v>129</v>
      </c>
      <c r="C30" s="8" t="s">
        <v>111</v>
      </c>
      <c r="D30" s="22">
        <f t="shared" si="0"/>
        <v>988.41599999999994</v>
      </c>
      <c r="E30" s="21">
        <v>0.03</v>
      </c>
    </row>
    <row r="31" spans="1:5" ht="38.25">
      <c r="A31" s="7" t="s">
        <v>125</v>
      </c>
      <c r="B31" s="8" t="s">
        <v>130</v>
      </c>
      <c r="C31" s="8" t="s">
        <v>111</v>
      </c>
      <c r="D31" s="22">
        <f t="shared" si="0"/>
        <v>658.94399999999996</v>
      </c>
      <c r="E31" s="21">
        <v>0.02</v>
      </c>
    </row>
    <row r="32" spans="1:5" ht="25.5">
      <c r="A32" s="7" t="s">
        <v>126</v>
      </c>
      <c r="B32" s="8" t="s">
        <v>131</v>
      </c>
      <c r="C32" s="8" t="s">
        <v>97</v>
      </c>
      <c r="D32" s="22">
        <f t="shared" si="0"/>
        <v>5601.0240000000003</v>
      </c>
      <c r="E32" s="21">
        <v>0.17</v>
      </c>
    </row>
    <row r="33" spans="1:5" ht="38.25">
      <c r="A33" s="7" t="s">
        <v>227</v>
      </c>
      <c r="B33" s="8" t="s">
        <v>197</v>
      </c>
      <c r="C33" s="8" t="s">
        <v>113</v>
      </c>
      <c r="D33" s="22">
        <f t="shared" si="0"/>
        <v>10213.632</v>
      </c>
      <c r="E33" s="21">
        <v>0.31</v>
      </c>
    </row>
    <row r="34" spans="1:5" ht="25.5">
      <c r="A34" s="8" t="s">
        <v>29</v>
      </c>
      <c r="B34" s="9" t="s">
        <v>36</v>
      </c>
      <c r="C34" s="9"/>
      <c r="D34" s="22">
        <f t="shared" si="0"/>
        <v>988.41599999999994</v>
      </c>
      <c r="E34" s="21">
        <f>SUM(E35:E37)</f>
        <v>0.03</v>
      </c>
    </row>
    <row r="35" spans="1:5" ht="38.25">
      <c r="A35" s="7" t="s">
        <v>31</v>
      </c>
      <c r="B35" s="8" t="s">
        <v>132</v>
      </c>
      <c r="C35" s="8" t="s">
        <v>33</v>
      </c>
      <c r="D35" s="22">
        <f t="shared" si="0"/>
        <v>329.47199999999998</v>
      </c>
      <c r="E35" s="21">
        <v>0.01</v>
      </c>
    </row>
    <row r="36" spans="1:5" ht="51">
      <c r="A36" s="7" t="s">
        <v>32</v>
      </c>
      <c r="B36" s="8" t="s">
        <v>133</v>
      </c>
      <c r="C36" s="8" t="s">
        <v>33</v>
      </c>
      <c r="D36" s="22">
        <f t="shared" si="0"/>
        <v>329.47199999999998</v>
      </c>
      <c r="E36" s="21">
        <v>0.01</v>
      </c>
    </row>
    <row r="37" spans="1:5" ht="38.25">
      <c r="A37" s="7" t="s">
        <v>34</v>
      </c>
      <c r="B37" s="8" t="s">
        <v>134</v>
      </c>
      <c r="C37" s="8" t="s">
        <v>113</v>
      </c>
      <c r="D37" s="22">
        <f t="shared" si="0"/>
        <v>329.47199999999998</v>
      </c>
      <c r="E37" s="21">
        <v>0.01</v>
      </c>
    </row>
    <row r="38" spans="1:5" ht="25.5">
      <c r="A38" s="8" t="s">
        <v>35</v>
      </c>
      <c r="B38" s="9" t="s">
        <v>39</v>
      </c>
      <c r="C38" s="9"/>
      <c r="D38" s="22">
        <f t="shared" si="0"/>
        <v>3624.192</v>
      </c>
      <c r="E38" s="21">
        <f>SUM(E39:E42)</f>
        <v>0.11</v>
      </c>
    </row>
    <row r="39" spans="1:5" ht="25.5">
      <c r="A39" s="8" t="s">
        <v>37</v>
      </c>
      <c r="B39" s="8" t="s">
        <v>137</v>
      </c>
      <c r="C39" s="8" t="s">
        <v>33</v>
      </c>
      <c r="D39" s="22">
        <f t="shared" si="0"/>
        <v>658.94399999999996</v>
      </c>
      <c r="E39" s="21">
        <v>0.02</v>
      </c>
    </row>
    <row r="40" spans="1:5" ht="51">
      <c r="A40" s="8" t="s">
        <v>230</v>
      </c>
      <c r="B40" s="8" t="s">
        <v>299</v>
      </c>
      <c r="C40" s="8" t="s">
        <v>139</v>
      </c>
      <c r="D40" s="22">
        <f t="shared" si="0"/>
        <v>658.94399999999996</v>
      </c>
      <c r="E40" s="21">
        <v>0.02</v>
      </c>
    </row>
    <row r="41" spans="1:5" ht="38.25">
      <c r="A41" s="8" t="s">
        <v>135</v>
      </c>
      <c r="B41" s="8" t="s">
        <v>138</v>
      </c>
      <c r="C41" s="8" t="s">
        <v>33</v>
      </c>
      <c r="D41" s="22">
        <f t="shared" si="0"/>
        <v>658.94399999999996</v>
      </c>
      <c r="E41" s="21">
        <v>0.02</v>
      </c>
    </row>
    <row r="42" spans="1:5" ht="38.25">
      <c r="A42" s="8" t="s">
        <v>136</v>
      </c>
      <c r="B42" s="8" t="s">
        <v>121</v>
      </c>
      <c r="C42" s="8" t="s">
        <v>113</v>
      </c>
      <c r="D42" s="22">
        <f t="shared" si="0"/>
        <v>1647.3600000000001</v>
      </c>
      <c r="E42" s="21">
        <v>0.05</v>
      </c>
    </row>
    <row r="43" spans="1:5" ht="25.5">
      <c r="A43" s="8" t="s">
        <v>38</v>
      </c>
      <c r="B43" s="9" t="s">
        <v>140</v>
      </c>
      <c r="C43" s="9"/>
      <c r="D43" s="22">
        <f t="shared" si="0"/>
        <v>988.41599999999994</v>
      </c>
      <c r="E43" s="21">
        <f>SUM(E44:E46)</f>
        <v>0.03</v>
      </c>
    </row>
    <row r="44" spans="1:5" ht="76.5">
      <c r="A44" s="7" t="s">
        <v>40</v>
      </c>
      <c r="B44" s="8" t="s">
        <v>142</v>
      </c>
      <c r="C44" s="8" t="s">
        <v>33</v>
      </c>
      <c r="D44" s="22">
        <f t="shared" si="0"/>
        <v>329.47199999999998</v>
      </c>
      <c r="E44" s="21">
        <v>0.01</v>
      </c>
    </row>
    <row r="45" spans="1:5">
      <c r="A45" s="7" t="s">
        <v>41</v>
      </c>
      <c r="B45" s="8" t="s">
        <v>143</v>
      </c>
      <c r="C45" s="8" t="s">
        <v>33</v>
      </c>
      <c r="D45" s="22">
        <f t="shared" si="0"/>
        <v>329.47199999999998</v>
      </c>
      <c r="E45" s="21">
        <v>0.01</v>
      </c>
    </row>
    <row r="46" spans="1:5" ht="38.25">
      <c r="A46" s="7" t="s">
        <v>141</v>
      </c>
      <c r="B46" s="8" t="s">
        <v>144</v>
      </c>
      <c r="C46" s="8" t="s">
        <v>113</v>
      </c>
      <c r="D46" s="22">
        <f t="shared" si="0"/>
        <v>329.47199999999998</v>
      </c>
      <c r="E46" s="21">
        <v>0.01</v>
      </c>
    </row>
    <row r="47" spans="1:5" ht="90.75" customHeight="1">
      <c r="A47" s="7" t="s">
        <v>42</v>
      </c>
      <c r="B47" s="9" t="s">
        <v>145</v>
      </c>
      <c r="C47" s="8"/>
      <c r="D47" s="22">
        <f t="shared" si="0"/>
        <v>168689.66399999999</v>
      </c>
      <c r="E47" s="21">
        <f>SUM(E48:E49)</f>
        <v>5.1199999999999992</v>
      </c>
    </row>
    <row r="48" spans="1:5" ht="38.25">
      <c r="A48" s="7" t="s">
        <v>43</v>
      </c>
      <c r="B48" s="8" t="s">
        <v>272</v>
      </c>
      <c r="C48" s="8" t="s">
        <v>33</v>
      </c>
      <c r="D48" s="22">
        <f t="shared" si="0"/>
        <v>140684.54399999997</v>
      </c>
      <c r="E48" s="21">
        <v>4.2699999999999996</v>
      </c>
    </row>
    <row r="49" spans="1:5" ht="25.5">
      <c r="A49" s="7" t="s">
        <v>247</v>
      </c>
      <c r="B49" s="8" t="s">
        <v>188</v>
      </c>
      <c r="C49" s="8" t="s">
        <v>198</v>
      </c>
      <c r="D49" s="22">
        <f t="shared" si="0"/>
        <v>28005.119999999995</v>
      </c>
      <c r="E49" s="21">
        <v>0.85</v>
      </c>
    </row>
    <row r="50" spans="1:5" ht="38.25">
      <c r="A50" s="8" t="s">
        <v>44</v>
      </c>
      <c r="B50" s="9" t="s">
        <v>45</v>
      </c>
      <c r="C50" s="9"/>
      <c r="D50" s="22">
        <f t="shared" si="0"/>
        <v>22733.567999999996</v>
      </c>
      <c r="E50" s="21">
        <f>SUM(E51:E52)</f>
        <v>0.69</v>
      </c>
    </row>
    <row r="51" spans="1:5" ht="63.75">
      <c r="A51" s="7" t="s">
        <v>46</v>
      </c>
      <c r="B51" s="8" t="s">
        <v>199</v>
      </c>
      <c r="C51" s="8" t="s">
        <v>33</v>
      </c>
      <c r="D51" s="22">
        <f t="shared" si="0"/>
        <v>16473.599999999999</v>
      </c>
      <c r="E51" s="21">
        <v>0.5</v>
      </c>
    </row>
    <row r="52" spans="1:5" ht="51">
      <c r="A52" s="7" t="s">
        <v>48</v>
      </c>
      <c r="B52" s="8" t="s">
        <v>49</v>
      </c>
      <c r="C52" s="8" t="s">
        <v>146</v>
      </c>
      <c r="D52" s="22">
        <f t="shared" si="0"/>
        <v>6259.9679999999998</v>
      </c>
      <c r="E52" s="21">
        <v>0.19</v>
      </c>
    </row>
    <row r="53" spans="1:5" ht="38.25" customHeight="1">
      <c r="A53" s="36" t="s">
        <v>50</v>
      </c>
      <c r="B53" s="37"/>
      <c r="C53" s="37"/>
      <c r="D53" s="37"/>
      <c r="E53" s="21"/>
    </row>
    <row r="54" spans="1:5" ht="25.5">
      <c r="A54" s="8" t="s">
        <v>51</v>
      </c>
      <c r="B54" s="9" t="s">
        <v>147</v>
      </c>
      <c r="C54" s="9"/>
      <c r="D54" s="22">
        <f t="shared" si="0"/>
        <v>7248.384</v>
      </c>
      <c r="E54" s="21">
        <f>SUM(E55:E56)</f>
        <v>0.22</v>
      </c>
    </row>
    <row r="55" spans="1:5" ht="51">
      <c r="A55" s="7" t="s">
        <v>52</v>
      </c>
      <c r="B55" s="8" t="s">
        <v>148</v>
      </c>
      <c r="C55" s="8" t="s">
        <v>33</v>
      </c>
      <c r="D55" s="22">
        <f t="shared" si="0"/>
        <v>6918.9119999999984</v>
      </c>
      <c r="E55" s="21">
        <v>0.21</v>
      </c>
    </row>
    <row r="56" spans="1:5" ht="38.25">
      <c r="A56" s="7" t="s">
        <v>53</v>
      </c>
      <c r="B56" s="8" t="s">
        <v>134</v>
      </c>
      <c r="C56" s="8" t="s">
        <v>113</v>
      </c>
      <c r="D56" s="22">
        <f t="shared" si="0"/>
        <v>329.47199999999998</v>
      </c>
      <c r="E56" s="21">
        <v>0.01</v>
      </c>
    </row>
    <row r="57" spans="1:5" ht="51">
      <c r="A57" s="8" t="s">
        <v>54</v>
      </c>
      <c r="B57" s="9" t="s">
        <v>220</v>
      </c>
      <c r="C57" s="9"/>
      <c r="D57" s="22">
        <f t="shared" si="0"/>
        <v>75119.61599999998</v>
      </c>
      <c r="E57" s="21">
        <f>SUM(E58:E65)</f>
        <v>2.2799999999999998</v>
      </c>
    </row>
    <row r="58" spans="1:5" ht="75" customHeight="1">
      <c r="A58" s="7" t="s">
        <v>239</v>
      </c>
      <c r="B58" s="8" t="s">
        <v>156</v>
      </c>
      <c r="C58" s="8" t="s">
        <v>162</v>
      </c>
      <c r="D58" s="22">
        <f t="shared" si="0"/>
        <v>10543.103999999999</v>
      </c>
      <c r="E58" s="21">
        <v>0.32</v>
      </c>
    </row>
    <row r="59" spans="1:5" ht="25.5">
      <c r="A59" s="7" t="s">
        <v>55</v>
      </c>
      <c r="B59" s="8" t="s">
        <v>157</v>
      </c>
      <c r="C59" s="8" t="s">
        <v>33</v>
      </c>
      <c r="D59" s="22">
        <f t="shared" si="0"/>
        <v>5930.4959999999992</v>
      </c>
      <c r="E59" s="21">
        <v>0.18</v>
      </c>
    </row>
    <row r="60" spans="1:5" ht="25.5">
      <c r="A60" s="7" t="s">
        <v>151</v>
      </c>
      <c r="B60" s="8" t="s">
        <v>158</v>
      </c>
      <c r="C60" s="8" t="s">
        <v>33</v>
      </c>
      <c r="D60" s="22">
        <f t="shared" si="0"/>
        <v>14167.295999999998</v>
      </c>
      <c r="E60" s="21">
        <v>0.43</v>
      </c>
    </row>
    <row r="61" spans="1:5">
      <c r="A61" s="7" t="s">
        <v>152</v>
      </c>
      <c r="B61" s="8" t="s">
        <v>160</v>
      </c>
      <c r="C61" s="8" t="s">
        <v>33</v>
      </c>
      <c r="D61" s="22">
        <f t="shared" si="0"/>
        <v>7248.384</v>
      </c>
      <c r="E61" s="21">
        <v>0.22</v>
      </c>
    </row>
    <row r="62" spans="1:5">
      <c r="A62" s="7" t="s">
        <v>153</v>
      </c>
      <c r="B62" s="8" t="s">
        <v>75</v>
      </c>
      <c r="C62" s="8" t="s">
        <v>33</v>
      </c>
      <c r="D62" s="22">
        <f t="shared" si="0"/>
        <v>6918.9119999999984</v>
      </c>
      <c r="E62" s="21">
        <v>0.21</v>
      </c>
    </row>
    <row r="63" spans="1:5" ht="25.5">
      <c r="A63" s="7" t="s">
        <v>154</v>
      </c>
      <c r="B63" s="8" t="s">
        <v>161</v>
      </c>
      <c r="C63" s="8" t="s">
        <v>163</v>
      </c>
      <c r="D63" s="22">
        <f t="shared" si="0"/>
        <v>12190.464</v>
      </c>
      <c r="E63" s="21">
        <v>0.37</v>
      </c>
    </row>
    <row r="64" spans="1:5" ht="25.5">
      <c r="A64" s="7" t="s">
        <v>249</v>
      </c>
      <c r="B64" s="8" t="s">
        <v>221</v>
      </c>
      <c r="C64" s="8" t="s">
        <v>97</v>
      </c>
      <c r="D64" s="22">
        <f t="shared" si="0"/>
        <v>7577.8560000000007</v>
      </c>
      <c r="E64" s="21">
        <v>0.23</v>
      </c>
    </row>
    <row r="65" spans="1:5" ht="63.75">
      <c r="A65" s="7" t="s">
        <v>155</v>
      </c>
      <c r="B65" s="8" t="s">
        <v>159</v>
      </c>
      <c r="C65" s="8" t="s">
        <v>139</v>
      </c>
      <c r="D65" s="22">
        <f t="shared" si="0"/>
        <v>10543.103999999999</v>
      </c>
      <c r="E65" s="21">
        <v>0.32</v>
      </c>
    </row>
    <row r="66" spans="1:5" ht="38.25">
      <c r="A66" s="8" t="s">
        <v>56</v>
      </c>
      <c r="B66" s="9" t="s">
        <v>57</v>
      </c>
      <c r="C66" s="9"/>
      <c r="D66" s="22">
        <f t="shared" si="0"/>
        <v>102136.32000000001</v>
      </c>
      <c r="E66" s="21">
        <f>SUM(E67:E72)</f>
        <v>3.1</v>
      </c>
    </row>
    <row r="67" spans="1:5" ht="89.25">
      <c r="A67" s="7" t="s">
        <v>58</v>
      </c>
      <c r="B67" s="8" t="s">
        <v>59</v>
      </c>
      <c r="C67" s="8" t="s">
        <v>33</v>
      </c>
      <c r="D67" s="22">
        <f t="shared" si="0"/>
        <v>21415.68</v>
      </c>
      <c r="E67" s="21">
        <v>0.65</v>
      </c>
    </row>
    <row r="68" spans="1:5" ht="63.75">
      <c r="A68" s="7" t="s">
        <v>60</v>
      </c>
      <c r="B68" s="8" t="s">
        <v>61</v>
      </c>
      <c r="C68" s="8" t="s">
        <v>162</v>
      </c>
      <c r="D68" s="22">
        <f t="shared" si="0"/>
        <v>22733.567999999996</v>
      </c>
      <c r="E68" s="21">
        <v>0.69</v>
      </c>
    </row>
    <row r="69" spans="1:5" ht="38.25">
      <c r="A69" s="7" t="s">
        <v>62</v>
      </c>
      <c r="B69" s="8" t="s">
        <v>63</v>
      </c>
      <c r="C69" s="8" t="s">
        <v>164</v>
      </c>
      <c r="D69" s="22">
        <f t="shared" si="0"/>
        <v>8566.2720000000008</v>
      </c>
      <c r="E69" s="21">
        <v>0.26</v>
      </c>
    </row>
    <row r="70" spans="1:5" ht="51">
      <c r="A70" s="7" t="s">
        <v>64</v>
      </c>
      <c r="B70" s="8" t="s">
        <v>65</v>
      </c>
      <c r="C70" s="8" t="s">
        <v>139</v>
      </c>
      <c r="D70" s="22">
        <f t="shared" si="0"/>
        <v>3294.7200000000003</v>
      </c>
      <c r="E70" s="21">
        <v>0.1</v>
      </c>
    </row>
    <row r="71" spans="1:5" ht="38.25">
      <c r="A71" s="7" t="s">
        <v>66</v>
      </c>
      <c r="B71" s="8" t="s">
        <v>67</v>
      </c>
      <c r="C71" s="8" t="s">
        <v>164</v>
      </c>
      <c r="D71" s="22">
        <f t="shared" si="0"/>
        <v>35582.976000000002</v>
      </c>
      <c r="E71" s="21">
        <v>1.08</v>
      </c>
    </row>
    <row r="72" spans="1:5" ht="51">
      <c r="A72" s="7" t="s">
        <v>68</v>
      </c>
      <c r="B72" s="8" t="s">
        <v>291</v>
      </c>
      <c r="C72" s="8" t="s">
        <v>139</v>
      </c>
      <c r="D72" s="22">
        <f t="shared" si="0"/>
        <v>10543.103999999999</v>
      </c>
      <c r="E72" s="21">
        <v>0.32</v>
      </c>
    </row>
    <row r="73" spans="1:5" ht="38.25">
      <c r="A73" s="8" t="s">
        <v>69</v>
      </c>
      <c r="B73" s="9" t="s">
        <v>70</v>
      </c>
      <c r="C73" s="9"/>
      <c r="D73" s="22">
        <f t="shared" si="0"/>
        <v>79073.279999999999</v>
      </c>
      <c r="E73" s="21">
        <f>SUM(E74:E79)</f>
        <v>2.4</v>
      </c>
    </row>
    <row r="74" spans="1:5" ht="38.25">
      <c r="A74" s="7" t="s">
        <v>71</v>
      </c>
      <c r="B74" s="8" t="s">
        <v>165</v>
      </c>
      <c r="C74" s="8" t="s">
        <v>33</v>
      </c>
      <c r="D74" s="22">
        <f t="shared" ref="D74:D106" si="1">E74*2745.6*12</f>
        <v>17791.488000000001</v>
      </c>
      <c r="E74" s="21">
        <v>0.54</v>
      </c>
    </row>
    <row r="75" spans="1:5" ht="38.25">
      <c r="A75" s="7" t="s">
        <v>73</v>
      </c>
      <c r="B75" s="8" t="s">
        <v>166</v>
      </c>
      <c r="C75" s="8"/>
      <c r="D75" s="22">
        <f t="shared" si="1"/>
        <v>11531.519999999999</v>
      </c>
      <c r="E75" s="21">
        <v>0.35</v>
      </c>
    </row>
    <row r="76" spans="1:5" ht="38.25">
      <c r="A76" s="7" t="s">
        <v>74</v>
      </c>
      <c r="B76" s="8" t="s">
        <v>72</v>
      </c>
      <c r="C76" s="8" t="s">
        <v>33</v>
      </c>
      <c r="D76" s="22">
        <f t="shared" si="1"/>
        <v>8566.2720000000008</v>
      </c>
      <c r="E76" s="21">
        <v>0.26</v>
      </c>
    </row>
    <row r="77" spans="1:5" ht="38.25">
      <c r="A77" s="7" t="s">
        <v>76</v>
      </c>
      <c r="B77" s="8" t="s">
        <v>167</v>
      </c>
      <c r="C77" s="8" t="s">
        <v>33</v>
      </c>
      <c r="D77" s="22">
        <f t="shared" si="1"/>
        <v>13178.880000000001</v>
      </c>
      <c r="E77" s="21">
        <v>0.4</v>
      </c>
    </row>
    <row r="78" spans="1:5" ht="51">
      <c r="A78" s="7" t="s">
        <v>77</v>
      </c>
      <c r="B78" s="8" t="s">
        <v>168</v>
      </c>
      <c r="C78" s="8" t="s">
        <v>164</v>
      </c>
      <c r="D78" s="22">
        <f t="shared" si="1"/>
        <v>8895.7440000000006</v>
      </c>
      <c r="E78" s="21">
        <v>0.27</v>
      </c>
    </row>
    <row r="79" spans="1:5" ht="38.25">
      <c r="A79" s="7" t="s">
        <v>78</v>
      </c>
      <c r="B79" s="8" t="s">
        <v>169</v>
      </c>
      <c r="C79" s="8" t="s">
        <v>164</v>
      </c>
      <c r="D79" s="22">
        <f t="shared" si="1"/>
        <v>19109.375999999997</v>
      </c>
      <c r="E79" s="21">
        <v>0.57999999999999996</v>
      </c>
    </row>
    <row r="80" spans="1:5" ht="38.25">
      <c r="A80" s="8" t="s">
        <v>79</v>
      </c>
      <c r="B80" s="9" t="s">
        <v>80</v>
      </c>
      <c r="C80" s="9"/>
      <c r="D80" s="22">
        <f t="shared" si="1"/>
        <v>18450.432000000001</v>
      </c>
      <c r="E80" s="21">
        <f>SUM(E81:E85)</f>
        <v>0.56000000000000005</v>
      </c>
    </row>
    <row r="81" spans="1:5" ht="51">
      <c r="A81" s="7" t="s">
        <v>81</v>
      </c>
      <c r="B81" s="8" t="s">
        <v>82</v>
      </c>
      <c r="C81" s="8" t="s">
        <v>33</v>
      </c>
      <c r="D81" s="22">
        <f t="shared" si="1"/>
        <v>658.94399999999996</v>
      </c>
      <c r="E81" s="21">
        <v>0.02</v>
      </c>
    </row>
    <row r="82" spans="1:5" ht="25.5">
      <c r="A82" s="7" t="s">
        <v>83</v>
      </c>
      <c r="B82" s="8" t="s">
        <v>84</v>
      </c>
      <c r="C82" s="8" t="s">
        <v>33</v>
      </c>
      <c r="D82" s="22">
        <f t="shared" si="1"/>
        <v>3624.192</v>
      </c>
      <c r="E82" s="21">
        <v>0.11</v>
      </c>
    </row>
    <row r="83" spans="1:5" ht="62.25" customHeight="1">
      <c r="A83" s="7" t="s">
        <v>85</v>
      </c>
      <c r="B83" s="8" t="s">
        <v>86</v>
      </c>
      <c r="C83" s="8" t="s">
        <v>150</v>
      </c>
      <c r="D83" s="22">
        <f t="shared" si="1"/>
        <v>7248.384</v>
      </c>
      <c r="E83" s="21">
        <v>0.22</v>
      </c>
    </row>
    <row r="84" spans="1:5" ht="38.25">
      <c r="A84" s="7" t="s">
        <v>87</v>
      </c>
      <c r="B84" s="8" t="s">
        <v>171</v>
      </c>
      <c r="C84" s="8" t="s">
        <v>164</v>
      </c>
      <c r="D84" s="22">
        <f t="shared" si="1"/>
        <v>2635.7759999999998</v>
      </c>
      <c r="E84" s="21">
        <v>0.08</v>
      </c>
    </row>
    <row r="85" spans="1:5" ht="25.5">
      <c r="A85" s="7" t="s">
        <v>180</v>
      </c>
      <c r="B85" s="8" t="s">
        <v>172</v>
      </c>
      <c r="C85" s="8" t="s">
        <v>102</v>
      </c>
      <c r="D85" s="22">
        <f t="shared" si="1"/>
        <v>4283.1360000000004</v>
      </c>
      <c r="E85" s="21">
        <v>0.13</v>
      </c>
    </row>
    <row r="86" spans="1:5" ht="25.5">
      <c r="A86" s="8" t="s">
        <v>264</v>
      </c>
      <c r="B86" s="9" t="s">
        <v>89</v>
      </c>
      <c r="C86" s="9"/>
      <c r="D86" s="22">
        <f t="shared" si="1"/>
        <v>48102.911999999997</v>
      </c>
      <c r="E86" s="21">
        <f>SUM(E87:E90)</f>
        <v>1.46</v>
      </c>
    </row>
    <row r="87" spans="1:5" ht="76.5">
      <c r="A87" s="14" t="s">
        <v>265</v>
      </c>
      <c r="B87" s="8" t="s">
        <v>287</v>
      </c>
      <c r="C87" s="8" t="s">
        <v>238</v>
      </c>
      <c r="D87" s="22">
        <f t="shared" si="1"/>
        <v>33606.144</v>
      </c>
      <c r="E87" s="21">
        <v>1.02</v>
      </c>
    </row>
    <row r="88" spans="1:5" ht="76.5">
      <c r="A88" s="7" t="s">
        <v>263</v>
      </c>
      <c r="B88" s="8" t="s">
        <v>93</v>
      </c>
      <c r="C88" s="8" t="s">
        <v>238</v>
      </c>
      <c r="D88" s="22">
        <f t="shared" si="1"/>
        <v>8566.2720000000008</v>
      </c>
      <c r="E88" s="21">
        <v>0.26</v>
      </c>
    </row>
    <row r="89" spans="1:5" ht="76.5">
      <c r="A89" s="7" t="s">
        <v>266</v>
      </c>
      <c r="B89" s="8" t="s">
        <v>95</v>
      </c>
      <c r="C89" s="8" t="s">
        <v>238</v>
      </c>
      <c r="D89" s="22">
        <f t="shared" si="1"/>
        <v>1976.8319999999999</v>
      </c>
      <c r="E89" s="21">
        <v>0.06</v>
      </c>
    </row>
    <row r="90" spans="1:5" ht="76.5">
      <c r="A90" s="7" t="s">
        <v>267</v>
      </c>
      <c r="B90" s="8" t="s">
        <v>96</v>
      </c>
      <c r="C90" s="8" t="s">
        <v>238</v>
      </c>
      <c r="D90" s="22">
        <f t="shared" si="1"/>
        <v>3953.6639999999998</v>
      </c>
      <c r="E90" s="21">
        <v>0.12</v>
      </c>
    </row>
    <row r="91" spans="1:5">
      <c r="A91" s="33" t="s">
        <v>182</v>
      </c>
      <c r="B91" s="34"/>
      <c r="C91" s="34"/>
      <c r="D91" s="34"/>
      <c r="E91" s="21"/>
    </row>
    <row r="92" spans="1:5" ht="89.25">
      <c r="A92" s="16" t="s">
        <v>88</v>
      </c>
      <c r="B92" s="8" t="s">
        <v>273</v>
      </c>
      <c r="C92" s="8"/>
      <c r="D92" s="22">
        <f t="shared" si="1"/>
        <v>29981.952000000001</v>
      </c>
      <c r="E92" s="21">
        <f>SUM(E93:E96)</f>
        <v>0.91</v>
      </c>
    </row>
    <row r="93" spans="1:5" ht="76.5">
      <c r="A93" s="8" t="s">
        <v>90</v>
      </c>
      <c r="B93" s="8" t="s">
        <v>255</v>
      </c>
      <c r="C93" s="8" t="s">
        <v>238</v>
      </c>
      <c r="D93" s="22">
        <f t="shared" si="1"/>
        <v>9225.2160000000003</v>
      </c>
      <c r="E93" s="21">
        <v>0.28000000000000003</v>
      </c>
    </row>
    <row r="94" spans="1:5" ht="76.5">
      <c r="A94" s="8" t="s">
        <v>92</v>
      </c>
      <c r="B94" s="8" t="s">
        <v>235</v>
      </c>
      <c r="C94" s="8" t="s">
        <v>238</v>
      </c>
      <c r="D94" s="22">
        <f t="shared" si="1"/>
        <v>13178.880000000001</v>
      </c>
      <c r="E94" s="21">
        <v>0.4</v>
      </c>
    </row>
    <row r="95" spans="1:5" ht="76.5">
      <c r="A95" s="8" t="s">
        <v>94</v>
      </c>
      <c r="B95" s="8" t="s">
        <v>186</v>
      </c>
      <c r="C95" s="8" t="s">
        <v>238</v>
      </c>
      <c r="D95" s="22">
        <f t="shared" si="1"/>
        <v>4612.6080000000002</v>
      </c>
      <c r="E95" s="21">
        <v>0.14000000000000001</v>
      </c>
    </row>
    <row r="96" spans="1:5">
      <c r="A96" s="8" t="s">
        <v>240</v>
      </c>
      <c r="B96" s="8" t="s">
        <v>178</v>
      </c>
      <c r="C96" s="8" t="s">
        <v>185</v>
      </c>
      <c r="D96" s="22">
        <f t="shared" si="1"/>
        <v>2965.2479999999996</v>
      </c>
      <c r="E96" s="21">
        <v>0.09</v>
      </c>
    </row>
    <row r="97" spans="1:5" ht="89.25" customHeight="1">
      <c r="A97" s="8" t="s">
        <v>179</v>
      </c>
      <c r="B97" s="8" t="s">
        <v>274</v>
      </c>
      <c r="C97" s="8"/>
      <c r="D97" s="22">
        <f t="shared" si="1"/>
        <v>35253.504000000001</v>
      </c>
      <c r="E97" s="21">
        <f>SUM(E98:E101)</f>
        <v>1.07</v>
      </c>
    </row>
    <row r="98" spans="1:5">
      <c r="A98" s="8" t="s">
        <v>241</v>
      </c>
      <c r="B98" s="8" t="s">
        <v>103</v>
      </c>
      <c r="C98" s="8" t="s">
        <v>190</v>
      </c>
      <c r="D98" s="22">
        <f t="shared" si="1"/>
        <v>4612.6080000000002</v>
      </c>
      <c r="E98" s="21">
        <v>0.14000000000000001</v>
      </c>
    </row>
    <row r="99" spans="1:5" ht="76.5">
      <c r="A99" s="8" t="s">
        <v>106</v>
      </c>
      <c r="B99" s="8" t="s">
        <v>186</v>
      </c>
      <c r="C99" s="8" t="s">
        <v>238</v>
      </c>
      <c r="D99" s="22">
        <f t="shared" si="1"/>
        <v>5271.5519999999997</v>
      </c>
      <c r="E99" s="21">
        <v>0.16</v>
      </c>
    </row>
    <row r="100" spans="1:5">
      <c r="A100" s="8" t="s">
        <v>242</v>
      </c>
      <c r="B100" s="8" t="s">
        <v>236</v>
      </c>
      <c r="C100" s="8" t="s">
        <v>150</v>
      </c>
      <c r="D100" s="22">
        <f t="shared" si="1"/>
        <v>25039.871999999999</v>
      </c>
      <c r="E100" s="21">
        <v>0.76</v>
      </c>
    </row>
    <row r="101" spans="1:5">
      <c r="A101" s="8" t="s">
        <v>173</v>
      </c>
      <c r="B101" s="8" t="s">
        <v>178</v>
      </c>
      <c r="C101" s="8" t="s">
        <v>191</v>
      </c>
      <c r="D101" s="22">
        <f t="shared" si="1"/>
        <v>329.47199999999998</v>
      </c>
      <c r="E101" s="21">
        <v>0.01</v>
      </c>
    </row>
    <row r="102" spans="1:5" ht="92.25" customHeight="1">
      <c r="A102" s="8" t="s">
        <v>98</v>
      </c>
      <c r="B102" s="9" t="s">
        <v>99</v>
      </c>
      <c r="C102" s="9"/>
      <c r="D102" s="22">
        <f t="shared" si="1"/>
        <v>329.47199999999998</v>
      </c>
      <c r="E102" s="21">
        <v>0.01</v>
      </c>
    </row>
    <row r="103" spans="1:5" ht="76.5">
      <c r="A103" s="7" t="s">
        <v>100</v>
      </c>
      <c r="B103" s="8" t="s">
        <v>99</v>
      </c>
      <c r="C103" s="8" t="s">
        <v>174</v>
      </c>
      <c r="D103" s="22">
        <f t="shared" si="1"/>
        <v>329.47199999999998</v>
      </c>
      <c r="E103" s="21">
        <v>0.01</v>
      </c>
    </row>
    <row r="104" spans="1:5" ht="51">
      <c r="A104" s="8">
        <v>20</v>
      </c>
      <c r="B104" s="9" t="s">
        <v>101</v>
      </c>
      <c r="C104" s="9"/>
      <c r="D104" s="22">
        <f t="shared" si="1"/>
        <v>7248.384</v>
      </c>
      <c r="E104" s="21">
        <v>0.22</v>
      </c>
    </row>
    <row r="105" spans="1:5" ht="63.75">
      <c r="A105" s="8" t="s">
        <v>269</v>
      </c>
      <c r="B105" s="8" t="s">
        <v>101</v>
      </c>
      <c r="C105" s="8" t="s">
        <v>237</v>
      </c>
      <c r="D105" s="22">
        <f t="shared" si="1"/>
        <v>7248.384</v>
      </c>
      <c r="E105" s="21">
        <v>0.22</v>
      </c>
    </row>
    <row r="106" spans="1:5">
      <c r="A106" s="7"/>
      <c r="B106" s="17" t="s">
        <v>105</v>
      </c>
      <c r="C106" s="8"/>
      <c r="D106" s="22">
        <f t="shared" si="1"/>
        <v>630609.40800000005</v>
      </c>
      <c r="E106" s="21">
        <v>19.14</v>
      </c>
    </row>
  </sheetData>
  <mergeCells count="7">
    <mergeCell ref="A91:D91"/>
    <mergeCell ref="A2:D2"/>
    <mergeCell ref="A3:D3"/>
    <mergeCell ref="A4:D4"/>
    <mergeCell ref="A5:D5"/>
    <mergeCell ref="A8:D8"/>
    <mergeCell ref="A53:D53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105"/>
  <sheetViews>
    <sheetView workbookViewId="0">
      <selection activeCell="E120" sqref="E120"/>
    </sheetView>
  </sheetViews>
  <sheetFormatPr defaultRowHeight="15"/>
  <cols>
    <col min="1" max="1" width="5.28515625" customWidth="1"/>
    <col min="2" max="2" width="53.85546875" customWidth="1"/>
    <col min="3" max="3" width="13.5703125" customWidth="1"/>
    <col min="4" max="4" width="10.42578125" customWidth="1"/>
    <col min="5" max="5" width="16.5703125" customWidth="1"/>
  </cols>
  <sheetData>
    <row r="1" spans="1:5" ht="15.75">
      <c r="A1" s="1"/>
    </row>
    <row r="2" spans="1:5" ht="15.75">
      <c r="A2" s="40" t="s">
        <v>0</v>
      </c>
      <c r="B2" s="40"/>
      <c r="C2" s="40"/>
      <c r="D2" s="40"/>
    </row>
    <row r="3" spans="1:5" ht="15.75">
      <c r="A3" s="40" t="s">
        <v>183</v>
      </c>
      <c r="B3" s="40"/>
      <c r="C3" s="40"/>
      <c r="D3" s="40"/>
    </row>
    <row r="4" spans="1:5" ht="15.75">
      <c r="A4" s="40" t="s">
        <v>1</v>
      </c>
      <c r="B4" s="40"/>
      <c r="C4" s="40"/>
      <c r="D4" s="40"/>
    </row>
    <row r="5" spans="1:5" ht="15.75">
      <c r="A5" s="41" t="s">
        <v>207</v>
      </c>
      <c r="B5" s="42"/>
      <c r="C5" s="42"/>
      <c r="D5" s="42"/>
    </row>
    <row r="6" spans="1:5" ht="18.75">
      <c r="A6" s="2"/>
    </row>
    <row r="7" spans="1:5" ht="51">
      <c r="A7" s="18" t="s">
        <v>2</v>
      </c>
      <c r="B7" s="18" t="s">
        <v>3</v>
      </c>
      <c r="C7" s="18" t="s">
        <v>4</v>
      </c>
      <c r="D7" s="18" t="s">
        <v>5</v>
      </c>
      <c r="E7" s="18" t="s">
        <v>6</v>
      </c>
    </row>
    <row r="8" spans="1:5" ht="38.25" customHeight="1">
      <c r="A8" s="43" t="s">
        <v>7</v>
      </c>
      <c r="B8" s="44"/>
      <c r="C8" s="44"/>
      <c r="D8" s="44"/>
      <c r="E8" s="21"/>
    </row>
    <row r="9" spans="1:5" ht="25.5">
      <c r="A9" s="8" t="s">
        <v>8</v>
      </c>
      <c r="B9" s="9" t="s">
        <v>9</v>
      </c>
      <c r="C9" s="9"/>
      <c r="D9" s="22">
        <f>E9*4689.1*12</f>
        <v>6189.612000000001</v>
      </c>
      <c r="E9" s="21">
        <f>SUM(E10:E14)</f>
        <v>0.11</v>
      </c>
    </row>
    <row r="10" spans="1:5" ht="38.25">
      <c r="A10" s="7" t="s">
        <v>10</v>
      </c>
      <c r="B10" s="8" t="s">
        <v>108</v>
      </c>
      <c r="C10" s="8" t="s">
        <v>33</v>
      </c>
      <c r="D10" s="22">
        <f t="shared" ref="D10:D73" si="0">E10*4689.1*12</f>
        <v>1125.384</v>
      </c>
      <c r="E10" s="21">
        <v>0.02</v>
      </c>
    </row>
    <row r="11" spans="1:5" ht="38.25">
      <c r="A11" s="7" t="s">
        <v>12</v>
      </c>
      <c r="B11" s="8" t="s">
        <v>109</v>
      </c>
      <c r="C11" s="8" t="s">
        <v>33</v>
      </c>
      <c r="D11" s="22">
        <f t="shared" si="0"/>
        <v>1125.384</v>
      </c>
      <c r="E11" s="21">
        <v>0.02</v>
      </c>
    </row>
    <row r="12" spans="1:5" ht="51">
      <c r="A12" s="7" t="s">
        <v>175</v>
      </c>
      <c r="B12" s="8" t="s">
        <v>110</v>
      </c>
      <c r="C12" s="8" t="s">
        <v>111</v>
      </c>
      <c r="D12" s="22">
        <f t="shared" si="0"/>
        <v>1125.384</v>
      </c>
      <c r="E12" s="21">
        <v>0.02</v>
      </c>
    </row>
    <row r="13" spans="1:5" ht="25.5">
      <c r="A13" s="7" t="s">
        <v>176</v>
      </c>
      <c r="B13" s="8" t="s">
        <v>195</v>
      </c>
      <c r="C13" s="8" t="s">
        <v>196</v>
      </c>
      <c r="D13" s="22">
        <f t="shared" si="0"/>
        <v>1125.384</v>
      </c>
      <c r="E13" s="21">
        <v>0.02</v>
      </c>
    </row>
    <row r="14" spans="1:5" ht="38.25">
      <c r="A14" s="7" t="s">
        <v>225</v>
      </c>
      <c r="B14" s="8" t="s">
        <v>112</v>
      </c>
      <c r="C14" s="8" t="s">
        <v>113</v>
      </c>
      <c r="D14" s="22">
        <f t="shared" si="0"/>
        <v>1688.076</v>
      </c>
      <c r="E14" s="21">
        <v>0.03</v>
      </c>
    </row>
    <row r="15" spans="1:5">
      <c r="A15" s="8" t="s">
        <v>13</v>
      </c>
      <c r="B15" s="9" t="s">
        <v>14</v>
      </c>
      <c r="C15" s="9"/>
      <c r="D15" s="22">
        <f t="shared" si="0"/>
        <v>3376.152</v>
      </c>
      <c r="E15" s="21">
        <f>SUM(E16:E18)</f>
        <v>0.06</v>
      </c>
    </row>
    <row r="16" spans="1:5" ht="38.25">
      <c r="A16" s="7" t="s">
        <v>15</v>
      </c>
      <c r="B16" s="8" t="s">
        <v>114</v>
      </c>
      <c r="C16" s="8" t="s">
        <v>33</v>
      </c>
      <c r="D16" s="22">
        <f t="shared" si="0"/>
        <v>1125.384</v>
      </c>
      <c r="E16" s="21">
        <v>0.02</v>
      </c>
    </row>
    <row r="17" spans="1:5" ht="63.75">
      <c r="A17" s="7" t="s">
        <v>116</v>
      </c>
      <c r="B17" s="8" t="s">
        <v>115</v>
      </c>
      <c r="C17" s="8" t="s">
        <v>33</v>
      </c>
      <c r="D17" s="22">
        <f t="shared" si="0"/>
        <v>1125.384</v>
      </c>
      <c r="E17" s="21">
        <v>0.02</v>
      </c>
    </row>
    <row r="18" spans="1:5" ht="38.25">
      <c r="A18" s="7" t="s">
        <v>16</v>
      </c>
      <c r="B18" s="8" t="s">
        <v>17</v>
      </c>
      <c r="C18" s="8" t="s">
        <v>33</v>
      </c>
      <c r="D18" s="22">
        <f t="shared" si="0"/>
        <v>1125.384</v>
      </c>
      <c r="E18" s="21">
        <v>0.02</v>
      </c>
    </row>
    <row r="19" spans="1:5" ht="25.5">
      <c r="A19" s="8" t="s">
        <v>18</v>
      </c>
      <c r="B19" s="9" t="s">
        <v>19</v>
      </c>
      <c r="C19" s="9"/>
      <c r="D19" s="22">
        <f t="shared" si="0"/>
        <v>1688.076</v>
      </c>
      <c r="E19" s="21">
        <f>SUM(E20:E22)</f>
        <v>0.03</v>
      </c>
    </row>
    <row r="20" spans="1:5" ht="76.5">
      <c r="A20" s="7" t="s">
        <v>20</v>
      </c>
      <c r="B20" s="8" t="s">
        <v>118</v>
      </c>
      <c r="C20" s="8" t="s">
        <v>33</v>
      </c>
      <c r="D20" s="22">
        <f t="shared" si="0"/>
        <v>562.69200000000001</v>
      </c>
      <c r="E20" s="21">
        <v>0.01</v>
      </c>
    </row>
    <row r="21" spans="1:5" ht="51">
      <c r="A21" s="7" t="s">
        <v>21</v>
      </c>
      <c r="B21" s="8" t="s">
        <v>119</v>
      </c>
      <c r="C21" s="8" t="s">
        <v>33</v>
      </c>
      <c r="D21" s="22">
        <f t="shared" si="0"/>
        <v>562.69200000000001</v>
      </c>
      <c r="E21" s="21">
        <v>0.01</v>
      </c>
    </row>
    <row r="22" spans="1:5" ht="51">
      <c r="A22" s="7" t="s">
        <v>117</v>
      </c>
      <c r="B22" s="8" t="s">
        <v>120</v>
      </c>
      <c r="C22" s="8" t="s">
        <v>113</v>
      </c>
      <c r="D22" s="22">
        <f t="shared" si="0"/>
        <v>562.69200000000001</v>
      </c>
      <c r="E22" s="21">
        <v>0.01</v>
      </c>
    </row>
    <row r="23" spans="1:5" ht="25.5">
      <c r="A23" s="8" t="s">
        <v>22</v>
      </c>
      <c r="B23" s="9" t="s">
        <v>224</v>
      </c>
      <c r="C23" s="9"/>
      <c r="D23" s="22">
        <f t="shared" si="0"/>
        <v>1688.076</v>
      </c>
      <c r="E23" s="21">
        <f>SUM(E24:E26)</f>
        <v>0.03</v>
      </c>
    </row>
    <row r="24" spans="1:5" ht="38.25">
      <c r="A24" s="7" t="s">
        <v>23</v>
      </c>
      <c r="B24" s="8" t="s">
        <v>123</v>
      </c>
      <c r="C24" s="8" t="s">
        <v>33</v>
      </c>
      <c r="D24" s="22">
        <f t="shared" si="0"/>
        <v>562.69200000000001</v>
      </c>
      <c r="E24" s="21">
        <v>0.01</v>
      </c>
    </row>
    <row r="25" spans="1:5" ht="63.75">
      <c r="A25" s="7" t="s">
        <v>24</v>
      </c>
      <c r="B25" s="8" t="s">
        <v>122</v>
      </c>
      <c r="C25" s="8" t="s">
        <v>33</v>
      </c>
      <c r="D25" s="22">
        <f t="shared" si="0"/>
        <v>562.69200000000001</v>
      </c>
      <c r="E25" s="21">
        <v>0.01</v>
      </c>
    </row>
    <row r="26" spans="1:5" ht="38.25">
      <c r="A26" s="7" t="s">
        <v>226</v>
      </c>
      <c r="B26" s="8" t="s">
        <v>28</v>
      </c>
      <c r="C26" s="8" t="s">
        <v>113</v>
      </c>
      <c r="D26" s="22">
        <f t="shared" si="0"/>
        <v>562.69200000000001</v>
      </c>
      <c r="E26" s="21">
        <v>0.01</v>
      </c>
    </row>
    <row r="27" spans="1:5" ht="25.5">
      <c r="A27" s="8" t="s">
        <v>25</v>
      </c>
      <c r="B27" s="9" t="s">
        <v>30</v>
      </c>
      <c r="C27" s="9"/>
      <c r="D27" s="22">
        <f t="shared" si="0"/>
        <v>56831.892</v>
      </c>
      <c r="E27" s="21">
        <f>SUM(E28:E33)</f>
        <v>1.01</v>
      </c>
    </row>
    <row r="28" spans="1:5">
      <c r="A28" s="12" t="s">
        <v>26</v>
      </c>
      <c r="B28" s="13" t="s">
        <v>127</v>
      </c>
      <c r="C28" s="8" t="s">
        <v>11</v>
      </c>
      <c r="D28" s="22">
        <f t="shared" si="0"/>
        <v>2813.4600000000005</v>
      </c>
      <c r="E28" s="21">
        <v>0.05</v>
      </c>
    </row>
    <row r="29" spans="1:5" ht="89.25">
      <c r="A29" s="7" t="s">
        <v>27</v>
      </c>
      <c r="B29" s="8" t="s">
        <v>128</v>
      </c>
      <c r="C29" s="8" t="s">
        <v>11</v>
      </c>
      <c r="D29" s="22">
        <f t="shared" si="0"/>
        <v>2250.768</v>
      </c>
      <c r="E29" s="21">
        <v>0.04</v>
      </c>
    </row>
    <row r="30" spans="1:5" ht="51">
      <c r="A30" s="7" t="s">
        <v>124</v>
      </c>
      <c r="B30" s="8" t="s">
        <v>129</v>
      </c>
      <c r="C30" s="8" t="s">
        <v>111</v>
      </c>
      <c r="D30" s="22">
        <f t="shared" si="0"/>
        <v>1688.076</v>
      </c>
      <c r="E30" s="21">
        <v>0.03</v>
      </c>
    </row>
    <row r="31" spans="1:5" ht="38.25">
      <c r="A31" s="7" t="s">
        <v>125</v>
      </c>
      <c r="B31" s="8" t="s">
        <v>130</v>
      </c>
      <c r="C31" s="8" t="s">
        <v>111</v>
      </c>
      <c r="D31" s="22">
        <f t="shared" si="0"/>
        <v>20256.912</v>
      </c>
      <c r="E31" s="21">
        <v>0.36</v>
      </c>
    </row>
    <row r="32" spans="1:5" ht="25.5">
      <c r="A32" s="7" t="s">
        <v>126</v>
      </c>
      <c r="B32" s="8" t="s">
        <v>131</v>
      </c>
      <c r="C32" s="8" t="s">
        <v>97</v>
      </c>
      <c r="D32" s="22">
        <f t="shared" si="0"/>
        <v>9565.7640000000029</v>
      </c>
      <c r="E32" s="21">
        <v>0.17</v>
      </c>
    </row>
    <row r="33" spans="1:5" ht="38.25">
      <c r="A33" s="7" t="s">
        <v>227</v>
      </c>
      <c r="B33" s="8" t="s">
        <v>253</v>
      </c>
      <c r="C33" s="8" t="s">
        <v>113</v>
      </c>
      <c r="D33" s="22">
        <f t="shared" si="0"/>
        <v>20256.912</v>
      </c>
      <c r="E33" s="21">
        <v>0.36</v>
      </c>
    </row>
    <row r="34" spans="1:5" ht="25.5">
      <c r="A34" s="8" t="s">
        <v>29</v>
      </c>
      <c r="B34" s="9" t="s">
        <v>36</v>
      </c>
      <c r="C34" s="9"/>
      <c r="D34" s="22">
        <f t="shared" si="0"/>
        <v>1688.076</v>
      </c>
      <c r="E34" s="21">
        <f>SUM(E35:E37)</f>
        <v>0.03</v>
      </c>
    </row>
    <row r="35" spans="1:5" ht="38.25">
      <c r="A35" s="7" t="s">
        <v>31</v>
      </c>
      <c r="B35" s="8" t="s">
        <v>132</v>
      </c>
      <c r="C35" s="8" t="s">
        <v>33</v>
      </c>
      <c r="D35" s="22">
        <f t="shared" si="0"/>
        <v>562.69200000000001</v>
      </c>
      <c r="E35" s="21">
        <v>0.01</v>
      </c>
    </row>
    <row r="36" spans="1:5" ht="51">
      <c r="A36" s="7" t="s">
        <v>32</v>
      </c>
      <c r="B36" s="8" t="s">
        <v>133</v>
      </c>
      <c r="C36" s="8" t="s">
        <v>33</v>
      </c>
      <c r="D36" s="22">
        <f t="shared" si="0"/>
        <v>562.69200000000001</v>
      </c>
      <c r="E36" s="21">
        <v>0.01</v>
      </c>
    </row>
    <row r="37" spans="1:5" ht="38.25">
      <c r="A37" s="7" t="s">
        <v>34</v>
      </c>
      <c r="B37" s="8" t="s">
        <v>134</v>
      </c>
      <c r="C37" s="8" t="s">
        <v>113</v>
      </c>
      <c r="D37" s="22">
        <f t="shared" si="0"/>
        <v>562.69200000000001</v>
      </c>
      <c r="E37" s="21">
        <v>0.01</v>
      </c>
    </row>
    <row r="38" spans="1:5" ht="25.5">
      <c r="A38" s="8" t="s">
        <v>35</v>
      </c>
      <c r="B38" s="9" t="s">
        <v>39</v>
      </c>
      <c r="C38" s="9"/>
      <c r="D38" s="22">
        <f t="shared" si="0"/>
        <v>6189.612000000001</v>
      </c>
      <c r="E38" s="21">
        <f>SUM(E39:E42)</f>
        <v>0.11</v>
      </c>
    </row>
    <row r="39" spans="1:5" ht="25.5">
      <c r="A39" s="8" t="s">
        <v>37</v>
      </c>
      <c r="B39" s="8" t="s">
        <v>137</v>
      </c>
      <c r="C39" s="8" t="s">
        <v>33</v>
      </c>
      <c r="D39" s="22">
        <f t="shared" si="0"/>
        <v>1125.384</v>
      </c>
      <c r="E39" s="21">
        <v>0.02</v>
      </c>
    </row>
    <row r="40" spans="1:5" ht="51">
      <c r="A40" s="8" t="s">
        <v>230</v>
      </c>
      <c r="B40" s="8" t="s">
        <v>299</v>
      </c>
      <c r="C40" s="8" t="s">
        <v>139</v>
      </c>
      <c r="D40" s="22">
        <f t="shared" si="0"/>
        <v>1125.384</v>
      </c>
      <c r="E40" s="21">
        <v>0.02</v>
      </c>
    </row>
    <row r="41" spans="1:5" ht="38.25">
      <c r="A41" s="8" t="s">
        <v>135</v>
      </c>
      <c r="B41" s="8" t="s">
        <v>138</v>
      </c>
      <c r="C41" s="8" t="s">
        <v>33</v>
      </c>
      <c r="D41" s="22">
        <f t="shared" si="0"/>
        <v>1125.384</v>
      </c>
      <c r="E41" s="21">
        <v>0.02</v>
      </c>
    </row>
    <row r="42" spans="1:5" ht="38.25">
      <c r="A42" s="8" t="s">
        <v>136</v>
      </c>
      <c r="B42" s="8" t="s">
        <v>121</v>
      </c>
      <c r="C42" s="8" t="s">
        <v>113</v>
      </c>
      <c r="D42" s="22">
        <f t="shared" si="0"/>
        <v>2813.4600000000005</v>
      </c>
      <c r="E42" s="21">
        <v>0.05</v>
      </c>
    </row>
    <row r="43" spans="1:5" ht="25.5">
      <c r="A43" s="8" t="s">
        <v>38</v>
      </c>
      <c r="B43" s="9" t="s">
        <v>140</v>
      </c>
      <c r="C43" s="9"/>
      <c r="D43" s="22">
        <f t="shared" si="0"/>
        <v>1688.076</v>
      </c>
      <c r="E43" s="21">
        <f>SUM(E44:E46)</f>
        <v>0.03</v>
      </c>
    </row>
    <row r="44" spans="1:5" ht="76.5">
      <c r="A44" s="7" t="s">
        <v>40</v>
      </c>
      <c r="B44" s="8" t="s">
        <v>142</v>
      </c>
      <c r="C44" s="8" t="s">
        <v>33</v>
      </c>
      <c r="D44" s="22">
        <f t="shared" si="0"/>
        <v>562.69200000000001</v>
      </c>
      <c r="E44" s="21">
        <v>0.01</v>
      </c>
    </row>
    <row r="45" spans="1:5">
      <c r="A45" s="7" t="s">
        <v>41</v>
      </c>
      <c r="B45" s="8" t="s">
        <v>143</v>
      </c>
      <c r="C45" s="8" t="s">
        <v>33</v>
      </c>
      <c r="D45" s="22">
        <f t="shared" si="0"/>
        <v>562.69200000000001</v>
      </c>
      <c r="E45" s="21">
        <v>0.01</v>
      </c>
    </row>
    <row r="46" spans="1:5" ht="38.25">
      <c r="A46" s="7" t="s">
        <v>141</v>
      </c>
      <c r="B46" s="8" t="s">
        <v>144</v>
      </c>
      <c r="C46" s="8" t="s">
        <v>113</v>
      </c>
      <c r="D46" s="22">
        <f t="shared" si="0"/>
        <v>562.69200000000001</v>
      </c>
      <c r="E46" s="21">
        <v>0.01</v>
      </c>
    </row>
    <row r="47" spans="1:5" ht="76.5">
      <c r="A47" s="7" t="s">
        <v>42</v>
      </c>
      <c r="B47" s="9" t="s">
        <v>145</v>
      </c>
      <c r="C47" s="8"/>
      <c r="D47" s="22">
        <f t="shared" si="0"/>
        <v>145174.53600000002</v>
      </c>
      <c r="E47" s="21">
        <f>SUM(E48)</f>
        <v>2.58</v>
      </c>
    </row>
    <row r="48" spans="1:5" ht="38.25">
      <c r="A48" s="7" t="s">
        <v>43</v>
      </c>
      <c r="B48" s="8" t="s">
        <v>272</v>
      </c>
      <c r="C48" s="8" t="s">
        <v>33</v>
      </c>
      <c r="D48" s="22">
        <f t="shared" si="0"/>
        <v>145174.53600000002</v>
      </c>
      <c r="E48" s="21">
        <v>2.58</v>
      </c>
    </row>
    <row r="49" spans="1:5" ht="38.25">
      <c r="A49" s="8" t="s">
        <v>44</v>
      </c>
      <c r="B49" s="9" t="s">
        <v>45</v>
      </c>
      <c r="C49" s="9"/>
      <c r="D49" s="22">
        <f t="shared" si="0"/>
        <v>5626.920000000001</v>
      </c>
      <c r="E49" s="21">
        <f>SUM(E50:E51)</f>
        <v>0.1</v>
      </c>
    </row>
    <row r="50" spans="1:5" ht="63.75">
      <c r="A50" s="7" t="s">
        <v>46</v>
      </c>
      <c r="B50" s="8" t="s">
        <v>199</v>
      </c>
      <c r="C50" s="8" t="s">
        <v>33</v>
      </c>
      <c r="D50" s="22">
        <f t="shared" si="0"/>
        <v>2813.4600000000005</v>
      </c>
      <c r="E50" s="21">
        <v>0.05</v>
      </c>
    </row>
    <row r="51" spans="1:5" ht="51">
      <c r="A51" s="7" t="s">
        <v>48</v>
      </c>
      <c r="B51" s="8" t="s">
        <v>49</v>
      </c>
      <c r="C51" s="8" t="s">
        <v>146</v>
      </c>
      <c r="D51" s="22">
        <f t="shared" si="0"/>
        <v>2813.4600000000005</v>
      </c>
      <c r="E51" s="21">
        <v>0.05</v>
      </c>
    </row>
    <row r="52" spans="1:5" ht="30" customHeight="1">
      <c r="A52" s="36" t="s">
        <v>50</v>
      </c>
      <c r="B52" s="37"/>
      <c r="C52" s="37"/>
      <c r="D52" s="37"/>
      <c r="E52" s="21"/>
    </row>
    <row r="53" spans="1:5" ht="25.5">
      <c r="A53" s="8" t="s">
        <v>51</v>
      </c>
      <c r="B53" s="9" t="s">
        <v>147</v>
      </c>
      <c r="C53" s="9"/>
      <c r="D53" s="22">
        <f t="shared" si="0"/>
        <v>29259.984000000004</v>
      </c>
      <c r="E53" s="21">
        <f>SUM(E54:E55)</f>
        <v>0.52</v>
      </c>
    </row>
    <row r="54" spans="1:5" ht="51">
      <c r="A54" s="7" t="s">
        <v>52</v>
      </c>
      <c r="B54" s="8" t="s">
        <v>148</v>
      </c>
      <c r="C54" s="8" t="s">
        <v>33</v>
      </c>
      <c r="D54" s="22">
        <f t="shared" si="0"/>
        <v>28697.292000000001</v>
      </c>
      <c r="E54" s="21">
        <v>0.51</v>
      </c>
    </row>
    <row r="55" spans="1:5" ht="38.25">
      <c r="A55" s="7" t="s">
        <v>53</v>
      </c>
      <c r="B55" s="8" t="s">
        <v>134</v>
      </c>
      <c r="C55" s="8" t="s">
        <v>113</v>
      </c>
      <c r="D55" s="22">
        <f t="shared" si="0"/>
        <v>562.69200000000001</v>
      </c>
      <c r="E55" s="21">
        <v>0.01</v>
      </c>
    </row>
    <row r="56" spans="1:5" ht="51">
      <c r="A56" s="8" t="s">
        <v>54</v>
      </c>
      <c r="B56" s="9" t="s">
        <v>220</v>
      </c>
      <c r="C56" s="9"/>
      <c r="D56" s="22">
        <f t="shared" si="0"/>
        <v>133358.00399999999</v>
      </c>
      <c r="E56" s="21">
        <f>SUM(E57:E64)</f>
        <v>2.3699999999999997</v>
      </c>
    </row>
    <row r="57" spans="1:5" ht="51">
      <c r="A57" s="7" t="s">
        <v>239</v>
      </c>
      <c r="B57" s="8" t="s">
        <v>156</v>
      </c>
      <c r="C57" s="8" t="s">
        <v>162</v>
      </c>
      <c r="D57" s="22">
        <f t="shared" si="0"/>
        <v>18006.144</v>
      </c>
      <c r="E57" s="21">
        <v>0.32</v>
      </c>
    </row>
    <row r="58" spans="1:5" ht="25.5">
      <c r="A58" s="7" t="s">
        <v>55</v>
      </c>
      <c r="B58" s="8" t="s">
        <v>157</v>
      </c>
      <c r="C58" s="8" t="s">
        <v>33</v>
      </c>
      <c r="D58" s="22">
        <f t="shared" si="0"/>
        <v>10128.456</v>
      </c>
      <c r="E58" s="21">
        <v>0.18</v>
      </c>
    </row>
    <row r="59" spans="1:5" ht="25.5">
      <c r="A59" s="7" t="s">
        <v>151</v>
      </c>
      <c r="B59" s="8" t="s">
        <v>158</v>
      </c>
      <c r="C59" s="8" t="s">
        <v>33</v>
      </c>
      <c r="D59" s="22">
        <f t="shared" si="0"/>
        <v>24195.756000000001</v>
      </c>
      <c r="E59" s="21">
        <v>0.43</v>
      </c>
    </row>
    <row r="60" spans="1:5">
      <c r="A60" s="7" t="s">
        <v>152</v>
      </c>
      <c r="B60" s="8" t="s">
        <v>160</v>
      </c>
      <c r="C60" s="8" t="s">
        <v>33</v>
      </c>
      <c r="D60" s="22">
        <f t="shared" si="0"/>
        <v>12379.224000000002</v>
      </c>
      <c r="E60" s="21">
        <v>0.22</v>
      </c>
    </row>
    <row r="61" spans="1:5">
      <c r="A61" s="7" t="s">
        <v>153</v>
      </c>
      <c r="B61" s="8" t="s">
        <v>75</v>
      </c>
      <c r="C61" s="8" t="s">
        <v>33</v>
      </c>
      <c r="D61" s="22">
        <f t="shared" si="0"/>
        <v>11816.531999999999</v>
      </c>
      <c r="E61" s="21">
        <v>0.21</v>
      </c>
    </row>
    <row r="62" spans="1:5" ht="25.5">
      <c r="A62" s="7" t="s">
        <v>154</v>
      </c>
      <c r="B62" s="8" t="s">
        <v>161</v>
      </c>
      <c r="C62" s="8" t="s">
        <v>163</v>
      </c>
      <c r="D62" s="22">
        <f t="shared" si="0"/>
        <v>20819.603999999999</v>
      </c>
      <c r="E62" s="21">
        <v>0.37</v>
      </c>
    </row>
    <row r="63" spans="1:5" ht="25.5">
      <c r="A63" s="7" t="s">
        <v>249</v>
      </c>
      <c r="B63" s="8" t="s">
        <v>221</v>
      </c>
      <c r="C63" s="8" t="s">
        <v>97</v>
      </c>
      <c r="D63" s="22">
        <f t="shared" si="0"/>
        <v>18006.144</v>
      </c>
      <c r="E63" s="21">
        <v>0.32</v>
      </c>
    </row>
    <row r="64" spans="1:5" ht="63.75">
      <c r="A64" s="7" t="s">
        <v>155</v>
      </c>
      <c r="B64" s="8" t="s">
        <v>159</v>
      </c>
      <c r="C64" s="8" t="s">
        <v>139</v>
      </c>
      <c r="D64" s="22">
        <f t="shared" si="0"/>
        <v>18006.144</v>
      </c>
      <c r="E64" s="21">
        <v>0.32</v>
      </c>
    </row>
    <row r="65" spans="1:5" ht="38.25">
      <c r="A65" s="8" t="s">
        <v>56</v>
      </c>
      <c r="B65" s="9" t="s">
        <v>57</v>
      </c>
      <c r="C65" s="9"/>
      <c r="D65" s="22">
        <f t="shared" si="0"/>
        <v>249272.55599999998</v>
      </c>
      <c r="E65" s="21">
        <f>SUM(E66:E71)</f>
        <v>4.43</v>
      </c>
    </row>
    <row r="66" spans="1:5" ht="89.25">
      <c r="A66" s="7" t="s">
        <v>58</v>
      </c>
      <c r="B66" s="8" t="s">
        <v>59</v>
      </c>
      <c r="C66" s="8" t="s">
        <v>33</v>
      </c>
      <c r="D66" s="22">
        <f t="shared" si="0"/>
        <v>36574.980000000003</v>
      </c>
      <c r="E66" s="21">
        <v>0.65</v>
      </c>
    </row>
    <row r="67" spans="1:5" ht="63.75">
      <c r="A67" s="7" t="s">
        <v>60</v>
      </c>
      <c r="B67" s="8" t="s">
        <v>61</v>
      </c>
      <c r="C67" s="8" t="s">
        <v>162</v>
      </c>
      <c r="D67" s="22">
        <f t="shared" si="0"/>
        <v>38825.748</v>
      </c>
      <c r="E67" s="21">
        <v>0.69</v>
      </c>
    </row>
    <row r="68" spans="1:5" ht="38.25">
      <c r="A68" s="7" t="s">
        <v>62</v>
      </c>
      <c r="B68" s="8" t="s">
        <v>63</v>
      </c>
      <c r="C68" s="8" t="s">
        <v>164</v>
      </c>
      <c r="D68" s="22">
        <f t="shared" si="0"/>
        <v>14629.992000000002</v>
      </c>
      <c r="E68" s="21">
        <v>0.26</v>
      </c>
    </row>
    <row r="69" spans="1:5" ht="51">
      <c r="A69" s="7" t="s">
        <v>64</v>
      </c>
      <c r="B69" s="8" t="s">
        <v>65</v>
      </c>
      <c r="C69" s="8" t="s">
        <v>139</v>
      </c>
      <c r="D69" s="22">
        <f t="shared" si="0"/>
        <v>2813.4600000000005</v>
      </c>
      <c r="E69" s="21">
        <v>0.05</v>
      </c>
    </row>
    <row r="70" spans="1:5" ht="38.25">
      <c r="A70" s="7" t="s">
        <v>66</v>
      </c>
      <c r="B70" s="8" t="s">
        <v>67</v>
      </c>
      <c r="C70" s="8" t="s">
        <v>164</v>
      </c>
      <c r="D70" s="22">
        <f t="shared" si="0"/>
        <v>60770.736000000012</v>
      </c>
      <c r="E70" s="21">
        <v>1.08</v>
      </c>
    </row>
    <row r="71" spans="1:5" ht="51">
      <c r="A71" s="7" t="s">
        <v>68</v>
      </c>
      <c r="B71" s="8" t="s">
        <v>291</v>
      </c>
      <c r="C71" s="8" t="s">
        <v>139</v>
      </c>
      <c r="D71" s="22">
        <f t="shared" si="0"/>
        <v>95657.64</v>
      </c>
      <c r="E71" s="21">
        <v>1.7</v>
      </c>
    </row>
    <row r="72" spans="1:5" ht="38.25">
      <c r="A72" s="8" t="s">
        <v>69</v>
      </c>
      <c r="B72" s="9" t="s">
        <v>70</v>
      </c>
      <c r="C72" s="9"/>
      <c r="D72" s="22">
        <f t="shared" si="0"/>
        <v>208758.73200000002</v>
      </c>
      <c r="E72" s="21">
        <f>SUM(E73:E78)</f>
        <v>3.71</v>
      </c>
    </row>
    <row r="73" spans="1:5" ht="38.25">
      <c r="A73" s="7" t="s">
        <v>71</v>
      </c>
      <c r="B73" s="8" t="s">
        <v>165</v>
      </c>
      <c r="C73" s="8" t="s">
        <v>33</v>
      </c>
      <c r="D73" s="22">
        <f t="shared" si="0"/>
        <v>39951.131999999998</v>
      </c>
      <c r="E73" s="21">
        <v>0.71</v>
      </c>
    </row>
    <row r="74" spans="1:5" ht="38.25">
      <c r="A74" s="7" t="s">
        <v>73</v>
      </c>
      <c r="B74" s="8" t="s">
        <v>166</v>
      </c>
      <c r="C74" s="8"/>
      <c r="D74" s="22">
        <f t="shared" ref="D74:D105" si="1">E74*4689.1*12</f>
        <v>17443.452000000001</v>
      </c>
      <c r="E74" s="21">
        <v>0.31</v>
      </c>
    </row>
    <row r="75" spans="1:5" ht="38.25">
      <c r="A75" s="7" t="s">
        <v>74</v>
      </c>
      <c r="B75" s="8" t="s">
        <v>72</v>
      </c>
      <c r="C75" s="8" t="s">
        <v>33</v>
      </c>
      <c r="D75" s="22">
        <f t="shared" si="1"/>
        <v>14629.992000000002</v>
      </c>
      <c r="E75" s="21">
        <v>0.26</v>
      </c>
    </row>
    <row r="76" spans="1:5" ht="38.25">
      <c r="A76" s="7" t="s">
        <v>76</v>
      </c>
      <c r="B76" s="8" t="s">
        <v>167</v>
      </c>
      <c r="C76" s="8" t="s">
        <v>33</v>
      </c>
      <c r="D76" s="22">
        <f t="shared" si="1"/>
        <v>1125.384</v>
      </c>
      <c r="E76" s="21">
        <v>0.02</v>
      </c>
    </row>
    <row r="77" spans="1:5" ht="51">
      <c r="A77" s="7" t="s">
        <v>77</v>
      </c>
      <c r="B77" s="8" t="s">
        <v>168</v>
      </c>
      <c r="C77" s="8" t="s">
        <v>164</v>
      </c>
      <c r="D77" s="22">
        <f t="shared" si="1"/>
        <v>15192.684000000003</v>
      </c>
      <c r="E77" s="21">
        <v>0.27</v>
      </c>
    </row>
    <row r="78" spans="1:5" ht="38.25">
      <c r="A78" s="7" t="s">
        <v>78</v>
      </c>
      <c r="B78" s="8" t="s">
        <v>169</v>
      </c>
      <c r="C78" s="8" t="s">
        <v>164</v>
      </c>
      <c r="D78" s="22">
        <f t="shared" si="1"/>
        <v>120416.08800000002</v>
      </c>
      <c r="E78" s="21">
        <v>2.14</v>
      </c>
    </row>
    <row r="79" spans="1:5" ht="38.25">
      <c r="A79" s="8" t="s">
        <v>79</v>
      </c>
      <c r="B79" s="9" t="s">
        <v>80</v>
      </c>
      <c r="C79" s="9"/>
      <c r="D79" s="22">
        <f t="shared" si="1"/>
        <v>21944.988000000005</v>
      </c>
      <c r="E79" s="21">
        <f>SUM(E80:E84)</f>
        <v>0.39</v>
      </c>
    </row>
    <row r="80" spans="1:5" ht="51">
      <c r="A80" s="7" t="s">
        <v>81</v>
      </c>
      <c r="B80" s="8" t="s">
        <v>82</v>
      </c>
      <c r="C80" s="8" t="s">
        <v>33</v>
      </c>
      <c r="D80" s="22">
        <f t="shared" si="1"/>
        <v>1125.384</v>
      </c>
      <c r="E80" s="21">
        <v>0.02</v>
      </c>
    </row>
    <row r="81" spans="1:5" ht="25.5">
      <c r="A81" s="7" t="s">
        <v>83</v>
      </c>
      <c r="B81" s="8" t="s">
        <v>84</v>
      </c>
      <c r="C81" s="8" t="s">
        <v>33</v>
      </c>
      <c r="D81" s="22">
        <f t="shared" si="1"/>
        <v>6189.612000000001</v>
      </c>
      <c r="E81" s="21">
        <v>0.11</v>
      </c>
    </row>
    <row r="82" spans="1:5" ht="51">
      <c r="A82" s="7" t="s">
        <v>85</v>
      </c>
      <c r="B82" s="8" t="s">
        <v>86</v>
      </c>
      <c r="C82" s="8" t="s">
        <v>150</v>
      </c>
      <c r="D82" s="22">
        <f t="shared" si="1"/>
        <v>1688.076</v>
      </c>
      <c r="E82" s="21">
        <v>0.03</v>
      </c>
    </row>
    <row r="83" spans="1:5" ht="38.25">
      <c r="A83" s="7" t="s">
        <v>87</v>
      </c>
      <c r="B83" s="8" t="s">
        <v>171</v>
      </c>
      <c r="C83" s="8" t="s">
        <v>164</v>
      </c>
      <c r="D83" s="22">
        <f t="shared" si="1"/>
        <v>4501.5360000000001</v>
      </c>
      <c r="E83" s="21">
        <v>0.08</v>
      </c>
    </row>
    <row r="84" spans="1:5" ht="25.5">
      <c r="A84" s="7" t="s">
        <v>180</v>
      </c>
      <c r="B84" s="8" t="s">
        <v>172</v>
      </c>
      <c r="C84" s="8" t="s">
        <v>102</v>
      </c>
      <c r="D84" s="22">
        <f t="shared" si="1"/>
        <v>8440.380000000001</v>
      </c>
      <c r="E84" s="21">
        <v>0.15</v>
      </c>
    </row>
    <row r="85" spans="1:5" ht="25.5">
      <c r="A85" s="8" t="s">
        <v>264</v>
      </c>
      <c r="B85" s="9" t="s">
        <v>89</v>
      </c>
      <c r="C85" s="9"/>
      <c r="D85" s="22">
        <f t="shared" si="1"/>
        <v>82715.723999999987</v>
      </c>
      <c r="E85" s="21">
        <f>SUM(E86:E89)</f>
        <v>1.4699999999999998</v>
      </c>
    </row>
    <row r="86" spans="1:5" ht="76.5">
      <c r="A86" s="7" t="s">
        <v>265</v>
      </c>
      <c r="B86" s="8" t="s">
        <v>288</v>
      </c>
      <c r="C86" s="8" t="s">
        <v>238</v>
      </c>
      <c r="D86" s="22">
        <f t="shared" si="1"/>
        <v>66397.656000000003</v>
      </c>
      <c r="E86" s="21">
        <v>1.18</v>
      </c>
    </row>
    <row r="87" spans="1:5" ht="76.5">
      <c r="A87" s="7" t="s">
        <v>263</v>
      </c>
      <c r="B87" s="8" t="s">
        <v>93</v>
      </c>
      <c r="C87" s="8" t="s">
        <v>238</v>
      </c>
      <c r="D87" s="22">
        <f t="shared" si="1"/>
        <v>8440.380000000001</v>
      </c>
      <c r="E87" s="21">
        <v>0.15</v>
      </c>
    </row>
    <row r="88" spans="1:5" ht="76.5">
      <c r="A88" s="7" t="s">
        <v>266</v>
      </c>
      <c r="B88" s="8" t="s">
        <v>95</v>
      </c>
      <c r="C88" s="8" t="s">
        <v>238</v>
      </c>
      <c r="D88" s="22">
        <f t="shared" si="1"/>
        <v>1125.384</v>
      </c>
      <c r="E88" s="21">
        <v>0.02</v>
      </c>
    </row>
    <row r="89" spans="1:5" ht="76.5">
      <c r="A89" s="7" t="s">
        <v>267</v>
      </c>
      <c r="B89" s="8" t="s">
        <v>96</v>
      </c>
      <c r="C89" s="8" t="s">
        <v>238</v>
      </c>
      <c r="D89" s="22">
        <f t="shared" si="1"/>
        <v>6752.3040000000001</v>
      </c>
      <c r="E89" s="21">
        <v>0.12</v>
      </c>
    </row>
    <row r="90" spans="1:5">
      <c r="A90" s="33" t="s">
        <v>182</v>
      </c>
      <c r="B90" s="34"/>
      <c r="C90" s="34"/>
      <c r="D90" s="34"/>
      <c r="E90" s="21"/>
    </row>
    <row r="91" spans="1:5" ht="89.25">
      <c r="A91" s="16" t="s">
        <v>88</v>
      </c>
      <c r="B91" s="8" t="s">
        <v>273</v>
      </c>
      <c r="C91" s="8"/>
      <c r="D91" s="22">
        <f t="shared" si="1"/>
        <v>51204.972000000002</v>
      </c>
      <c r="E91" s="21">
        <f>SUM(E92:E95)</f>
        <v>0.91</v>
      </c>
    </row>
    <row r="92" spans="1:5" ht="76.5">
      <c r="A92" s="8" t="s">
        <v>90</v>
      </c>
      <c r="B92" s="8" t="s">
        <v>255</v>
      </c>
      <c r="C92" s="8" t="s">
        <v>238</v>
      </c>
      <c r="D92" s="22">
        <f t="shared" si="1"/>
        <v>15755.376000000004</v>
      </c>
      <c r="E92" s="21">
        <v>0.28000000000000003</v>
      </c>
    </row>
    <row r="93" spans="1:5" ht="76.5">
      <c r="A93" s="8" t="s">
        <v>92</v>
      </c>
      <c r="B93" s="8" t="s">
        <v>235</v>
      </c>
      <c r="C93" s="8" t="s">
        <v>238</v>
      </c>
      <c r="D93" s="22">
        <f t="shared" si="1"/>
        <v>22507.680000000004</v>
      </c>
      <c r="E93" s="21">
        <v>0.4</v>
      </c>
    </row>
    <row r="94" spans="1:5" ht="76.5">
      <c r="A94" s="8" t="s">
        <v>94</v>
      </c>
      <c r="B94" s="8" t="s">
        <v>177</v>
      </c>
      <c r="C94" s="8" t="s">
        <v>238</v>
      </c>
      <c r="D94" s="22">
        <f t="shared" si="1"/>
        <v>7877.6880000000019</v>
      </c>
      <c r="E94" s="21">
        <v>0.14000000000000001</v>
      </c>
    </row>
    <row r="95" spans="1:5">
      <c r="A95" s="8" t="s">
        <v>240</v>
      </c>
      <c r="B95" s="8" t="s">
        <v>178</v>
      </c>
      <c r="C95" s="8" t="s">
        <v>191</v>
      </c>
      <c r="D95" s="22">
        <f t="shared" si="1"/>
        <v>5064.2280000000001</v>
      </c>
      <c r="E95" s="21">
        <v>0.09</v>
      </c>
    </row>
    <row r="96" spans="1:5" ht="76.5">
      <c r="A96" s="8" t="s">
        <v>179</v>
      </c>
      <c r="B96" s="8" t="s">
        <v>275</v>
      </c>
      <c r="C96" s="8"/>
      <c r="D96" s="22">
        <f t="shared" si="1"/>
        <v>60208.044000000009</v>
      </c>
      <c r="E96" s="21">
        <f>SUM(E97:E100)</f>
        <v>1.07</v>
      </c>
    </row>
    <row r="97" spans="1:5">
      <c r="A97" s="8" t="s">
        <v>241</v>
      </c>
      <c r="B97" s="8" t="s">
        <v>103</v>
      </c>
      <c r="C97" s="8" t="s">
        <v>190</v>
      </c>
      <c r="D97" s="22">
        <f t="shared" si="1"/>
        <v>7877.6880000000019</v>
      </c>
      <c r="E97" s="21">
        <v>0.14000000000000001</v>
      </c>
    </row>
    <row r="98" spans="1:5" ht="76.5">
      <c r="A98" s="8" t="s">
        <v>106</v>
      </c>
      <c r="B98" s="8" t="s">
        <v>186</v>
      </c>
      <c r="C98" s="8" t="s">
        <v>238</v>
      </c>
      <c r="D98" s="22">
        <f t="shared" si="1"/>
        <v>9003.0720000000001</v>
      </c>
      <c r="E98" s="21">
        <v>0.16</v>
      </c>
    </row>
    <row r="99" spans="1:5">
      <c r="A99" s="19" t="s">
        <v>242</v>
      </c>
      <c r="B99" s="8" t="s">
        <v>236</v>
      </c>
      <c r="C99" s="8" t="s">
        <v>150</v>
      </c>
      <c r="D99" s="22">
        <f t="shared" si="1"/>
        <v>42764.592000000004</v>
      </c>
      <c r="E99" s="21">
        <v>0.76</v>
      </c>
    </row>
    <row r="100" spans="1:5">
      <c r="A100" s="8" t="s">
        <v>173</v>
      </c>
      <c r="B100" s="8" t="s">
        <v>178</v>
      </c>
      <c r="C100" s="8" t="s">
        <v>191</v>
      </c>
      <c r="D100" s="22">
        <f t="shared" si="1"/>
        <v>562.69200000000001</v>
      </c>
      <c r="E100" s="21">
        <v>0.01</v>
      </c>
    </row>
    <row r="101" spans="1:5" ht="76.5">
      <c r="A101" s="8" t="s">
        <v>98</v>
      </c>
      <c r="B101" s="9" t="s">
        <v>99</v>
      </c>
      <c r="C101" s="9"/>
      <c r="D101" s="22">
        <f t="shared" si="1"/>
        <v>562.69200000000001</v>
      </c>
      <c r="E101" s="21">
        <f>SUM(E102)</f>
        <v>0.01</v>
      </c>
    </row>
    <row r="102" spans="1:5" ht="76.5">
      <c r="A102" s="14" t="s">
        <v>100</v>
      </c>
      <c r="B102" s="8" t="s">
        <v>99</v>
      </c>
      <c r="C102" s="8" t="s">
        <v>174</v>
      </c>
      <c r="D102" s="22">
        <f t="shared" si="1"/>
        <v>562.69200000000001</v>
      </c>
      <c r="E102" s="21">
        <v>0.01</v>
      </c>
    </row>
    <row r="103" spans="1:5" ht="51">
      <c r="A103" s="8" t="s">
        <v>268</v>
      </c>
      <c r="B103" s="9" t="s">
        <v>101</v>
      </c>
      <c r="C103" s="9"/>
      <c r="D103" s="22">
        <f t="shared" si="1"/>
        <v>12379.224000000002</v>
      </c>
      <c r="E103" s="21">
        <f>SUM(E104)</f>
        <v>0.22</v>
      </c>
    </row>
    <row r="104" spans="1:5" ht="63.75">
      <c r="A104" s="8" t="s">
        <v>269</v>
      </c>
      <c r="B104" s="8" t="s">
        <v>101</v>
      </c>
      <c r="C104" s="8" t="s">
        <v>237</v>
      </c>
      <c r="D104" s="22">
        <f t="shared" si="1"/>
        <v>12379.224000000002</v>
      </c>
      <c r="E104" s="21">
        <v>0.22</v>
      </c>
    </row>
    <row r="105" spans="1:5">
      <c r="A105" s="7"/>
      <c r="B105" s="17" t="s">
        <v>105</v>
      </c>
      <c r="C105" s="8"/>
      <c r="D105" s="22">
        <f t="shared" si="1"/>
        <v>1079805.9480000001</v>
      </c>
      <c r="E105" s="21">
        <v>19.190000000000001</v>
      </c>
    </row>
  </sheetData>
  <mergeCells count="7">
    <mergeCell ref="A90:D90"/>
    <mergeCell ref="A2:D2"/>
    <mergeCell ref="A3:D3"/>
    <mergeCell ref="A4:D4"/>
    <mergeCell ref="A5:D5"/>
    <mergeCell ref="A8:D8"/>
    <mergeCell ref="A52:D52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104"/>
  <sheetViews>
    <sheetView workbookViewId="0">
      <selection activeCell="E103" sqref="E103"/>
    </sheetView>
  </sheetViews>
  <sheetFormatPr defaultRowHeight="15"/>
  <cols>
    <col min="1" max="1" width="5.28515625" customWidth="1"/>
    <col min="2" max="2" width="53.85546875" customWidth="1"/>
    <col min="3" max="3" width="13.5703125" customWidth="1"/>
    <col min="4" max="4" width="10.42578125" customWidth="1"/>
    <col min="5" max="5" width="13.42578125" customWidth="1"/>
  </cols>
  <sheetData>
    <row r="1" spans="1:5" ht="15.75">
      <c r="A1" s="1"/>
    </row>
    <row r="2" spans="1:5" ht="15.75">
      <c r="A2" s="40" t="s">
        <v>0</v>
      </c>
      <c r="B2" s="40"/>
      <c r="C2" s="40"/>
      <c r="D2" s="40"/>
    </row>
    <row r="3" spans="1:5" ht="15.75">
      <c r="A3" s="40" t="s">
        <v>183</v>
      </c>
      <c r="B3" s="40"/>
      <c r="C3" s="40"/>
      <c r="D3" s="40"/>
    </row>
    <row r="4" spans="1:5" ht="15.75">
      <c r="A4" s="40" t="s">
        <v>1</v>
      </c>
      <c r="B4" s="40"/>
      <c r="C4" s="40"/>
      <c r="D4" s="40"/>
    </row>
    <row r="5" spans="1:5" ht="15.75">
      <c r="A5" s="41" t="s">
        <v>208</v>
      </c>
      <c r="B5" s="42"/>
      <c r="C5" s="42"/>
      <c r="D5" s="42"/>
    </row>
    <row r="6" spans="1:5" ht="18.75">
      <c r="A6" s="2"/>
    </row>
    <row r="7" spans="1:5" ht="76.5">
      <c r="A7" s="18" t="s">
        <v>2</v>
      </c>
      <c r="B7" s="18" t="s">
        <v>3</v>
      </c>
      <c r="C7" s="18" t="s">
        <v>4</v>
      </c>
      <c r="D7" s="18" t="s">
        <v>5</v>
      </c>
      <c r="E7" s="18" t="s">
        <v>6</v>
      </c>
    </row>
    <row r="8" spans="1:5" ht="39" customHeight="1">
      <c r="A8" s="43" t="s">
        <v>7</v>
      </c>
      <c r="B8" s="44"/>
      <c r="C8" s="44"/>
      <c r="D8" s="44"/>
      <c r="E8" s="21"/>
    </row>
    <row r="9" spans="1:5" ht="25.5">
      <c r="A9" s="8" t="s">
        <v>8</v>
      </c>
      <c r="B9" s="9" t="s">
        <v>9</v>
      </c>
      <c r="C9" s="9"/>
      <c r="D9" s="22">
        <f>E9*2809.2*12</f>
        <v>3371.0399999999995</v>
      </c>
      <c r="E9" s="21">
        <f>SUM(E10:E14)</f>
        <v>9.9999999999999992E-2</v>
      </c>
    </row>
    <row r="10" spans="1:5" ht="38.25">
      <c r="A10" s="7" t="s">
        <v>10</v>
      </c>
      <c r="B10" s="8" t="s">
        <v>108</v>
      </c>
      <c r="C10" s="8" t="s">
        <v>33</v>
      </c>
      <c r="D10" s="22">
        <f t="shared" ref="D10:D73" si="0">E10*2809.2*12</f>
        <v>674.20799999999997</v>
      </c>
      <c r="E10" s="21">
        <v>0.02</v>
      </c>
    </row>
    <row r="11" spans="1:5" ht="38.25">
      <c r="A11" s="7" t="s">
        <v>12</v>
      </c>
      <c r="B11" s="8" t="s">
        <v>109</v>
      </c>
      <c r="C11" s="8" t="s">
        <v>33</v>
      </c>
      <c r="D11" s="22">
        <f t="shared" si="0"/>
        <v>674.20799999999997</v>
      </c>
      <c r="E11" s="21">
        <v>0.02</v>
      </c>
    </row>
    <row r="12" spans="1:5" ht="51">
      <c r="A12" s="7" t="s">
        <v>175</v>
      </c>
      <c r="B12" s="8" t="s">
        <v>110</v>
      </c>
      <c r="C12" s="8" t="s">
        <v>111</v>
      </c>
      <c r="D12" s="22">
        <f t="shared" si="0"/>
        <v>674.20799999999997</v>
      </c>
      <c r="E12" s="21">
        <v>0.02</v>
      </c>
    </row>
    <row r="13" spans="1:5" ht="25.5">
      <c r="A13" s="7" t="s">
        <v>176</v>
      </c>
      <c r="B13" s="8" t="s">
        <v>195</v>
      </c>
      <c r="C13" s="8" t="s">
        <v>196</v>
      </c>
      <c r="D13" s="22">
        <f t="shared" si="0"/>
        <v>337.10399999999998</v>
      </c>
      <c r="E13" s="21">
        <v>0.01</v>
      </c>
    </row>
    <row r="14" spans="1:5" ht="38.25">
      <c r="A14" s="7" t="s">
        <v>225</v>
      </c>
      <c r="B14" s="8" t="s">
        <v>112</v>
      </c>
      <c r="C14" s="8" t="s">
        <v>113</v>
      </c>
      <c r="D14" s="22">
        <f t="shared" si="0"/>
        <v>1011.3119999999999</v>
      </c>
      <c r="E14" s="21">
        <v>0.03</v>
      </c>
    </row>
    <row r="15" spans="1:5">
      <c r="A15" s="8" t="s">
        <v>13</v>
      </c>
      <c r="B15" s="9" t="s">
        <v>14</v>
      </c>
      <c r="C15" s="9"/>
      <c r="D15" s="22">
        <f t="shared" si="0"/>
        <v>2022.6239999999998</v>
      </c>
      <c r="E15" s="21">
        <f>SUM(E16:E18)</f>
        <v>0.06</v>
      </c>
    </row>
    <row r="16" spans="1:5" ht="38.25">
      <c r="A16" s="7" t="s">
        <v>15</v>
      </c>
      <c r="B16" s="8" t="s">
        <v>114</v>
      </c>
      <c r="C16" s="8" t="s">
        <v>33</v>
      </c>
      <c r="D16" s="22">
        <f t="shared" si="0"/>
        <v>674.20799999999997</v>
      </c>
      <c r="E16" s="21">
        <v>0.02</v>
      </c>
    </row>
    <row r="17" spans="1:5" ht="63.75">
      <c r="A17" s="7" t="s">
        <v>116</v>
      </c>
      <c r="B17" s="8" t="s">
        <v>115</v>
      </c>
      <c r="C17" s="8" t="s">
        <v>33</v>
      </c>
      <c r="D17" s="22">
        <f t="shared" si="0"/>
        <v>674.20799999999997</v>
      </c>
      <c r="E17" s="21">
        <v>0.02</v>
      </c>
    </row>
    <row r="18" spans="1:5" ht="38.25">
      <c r="A18" s="7" t="s">
        <v>16</v>
      </c>
      <c r="B18" s="8" t="s">
        <v>17</v>
      </c>
      <c r="C18" s="8" t="s">
        <v>33</v>
      </c>
      <c r="D18" s="22">
        <f t="shared" si="0"/>
        <v>674.20799999999997</v>
      </c>
      <c r="E18" s="21">
        <v>0.02</v>
      </c>
    </row>
    <row r="19" spans="1:5" ht="25.5">
      <c r="A19" s="8" t="s">
        <v>18</v>
      </c>
      <c r="B19" s="9" t="s">
        <v>19</v>
      </c>
      <c r="C19" s="9"/>
      <c r="D19" s="22">
        <f t="shared" si="0"/>
        <v>1011.3119999999999</v>
      </c>
      <c r="E19" s="21">
        <f>SUM(E20:E22)</f>
        <v>0.03</v>
      </c>
    </row>
    <row r="20" spans="1:5" ht="76.5">
      <c r="A20" s="7" t="s">
        <v>20</v>
      </c>
      <c r="B20" s="8" t="s">
        <v>118</v>
      </c>
      <c r="C20" s="8" t="s">
        <v>33</v>
      </c>
      <c r="D20" s="22">
        <f t="shared" si="0"/>
        <v>337.10399999999998</v>
      </c>
      <c r="E20" s="21">
        <v>0.01</v>
      </c>
    </row>
    <row r="21" spans="1:5" ht="51">
      <c r="A21" s="7" t="s">
        <v>21</v>
      </c>
      <c r="B21" s="8" t="s">
        <v>119</v>
      </c>
      <c r="C21" s="8" t="s">
        <v>33</v>
      </c>
      <c r="D21" s="22">
        <f t="shared" si="0"/>
        <v>337.10399999999998</v>
      </c>
      <c r="E21" s="21">
        <v>0.01</v>
      </c>
    </row>
    <row r="22" spans="1:5" ht="51">
      <c r="A22" s="7" t="s">
        <v>117</v>
      </c>
      <c r="B22" s="8" t="s">
        <v>120</v>
      </c>
      <c r="C22" s="8" t="s">
        <v>113</v>
      </c>
      <c r="D22" s="22">
        <f t="shared" si="0"/>
        <v>337.10399999999998</v>
      </c>
      <c r="E22" s="21">
        <v>0.01</v>
      </c>
    </row>
    <row r="23" spans="1:5" ht="25.5">
      <c r="A23" s="8" t="s">
        <v>22</v>
      </c>
      <c r="B23" s="9" t="s">
        <v>224</v>
      </c>
      <c r="C23" s="9"/>
      <c r="D23" s="22">
        <f t="shared" si="0"/>
        <v>1011.3119999999999</v>
      </c>
      <c r="E23" s="21">
        <f>SUM(E24:E26)</f>
        <v>0.03</v>
      </c>
    </row>
    <row r="24" spans="1:5" ht="38.25">
      <c r="A24" s="7" t="s">
        <v>23</v>
      </c>
      <c r="B24" s="8" t="s">
        <v>123</v>
      </c>
      <c r="C24" s="8" t="s">
        <v>33</v>
      </c>
      <c r="D24" s="22">
        <f t="shared" si="0"/>
        <v>337.10399999999998</v>
      </c>
      <c r="E24" s="21">
        <v>0.01</v>
      </c>
    </row>
    <row r="25" spans="1:5" ht="63.75">
      <c r="A25" s="7" t="s">
        <v>24</v>
      </c>
      <c r="B25" s="8" t="s">
        <v>122</v>
      </c>
      <c r="C25" s="8" t="s">
        <v>33</v>
      </c>
      <c r="D25" s="22">
        <f t="shared" si="0"/>
        <v>337.10399999999998</v>
      </c>
      <c r="E25" s="21">
        <v>0.01</v>
      </c>
    </row>
    <row r="26" spans="1:5" ht="38.25">
      <c r="A26" s="7" t="s">
        <v>226</v>
      </c>
      <c r="B26" s="8" t="s">
        <v>28</v>
      </c>
      <c r="C26" s="8" t="s">
        <v>113</v>
      </c>
      <c r="D26" s="22">
        <f t="shared" si="0"/>
        <v>337.10399999999998</v>
      </c>
      <c r="E26" s="21">
        <v>0.01</v>
      </c>
    </row>
    <row r="27" spans="1:5" ht="25.5">
      <c r="A27" s="8" t="s">
        <v>25</v>
      </c>
      <c r="B27" s="9" t="s">
        <v>30</v>
      </c>
      <c r="C27" s="9"/>
      <c r="D27" s="22">
        <f t="shared" si="0"/>
        <v>44834.831999999995</v>
      </c>
      <c r="E27" s="21">
        <f>SUM(E28:E33)</f>
        <v>1.33</v>
      </c>
    </row>
    <row r="28" spans="1:5">
      <c r="A28" s="12" t="s">
        <v>26</v>
      </c>
      <c r="B28" s="13" t="s">
        <v>127</v>
      </c>
      <c r="C28" s="8" t="s">
        <v>11</v>
      </c>
      <c r="D28" s="22">
        <f t="shared" si="0"/>
        <v>1685.52</v>
      </c>
      <c r="E28" s="21">
        <v>0.05</v>
      </c>
    </row>
    <row r="29" spans="1:5" ht="89.25">
      <c r="A29" s="7" t="s">
        <v>27</v>
      </c>
      <c r="B29" s="8" t="s">
        <v>128</v>
      </c>
      <c r="C29" s="8" t="s">
        <v>11</v>
      </c>
      <c r="D29" s="22">
        <f t="shared" si="0"/>
        <v>1348.4159999999999</v>
      </c>
      <c r="E29" s="21">
        <v>0.04</v>
      </c>
    </row>
    <row r="30" spans="1:5" ht="51">
      <c r="A30" s="7" t="s">
        <v>124</v>
      </c>
      <c r="B30" s="8" t="s">
        <v>129</v>
      </c>
      <c r="C30" s="8" t="s">
        <v>111</v>
      </c>
      <c r="D30" s="22">
        <f t="shared" si="0"/>
        <v>1011.3119999999999</v>
      </c>
      <c r="E30" s="21">
        <v>0.03</v>
      </c>
    </row>
    <row r="31" spans="1:5" ht="38.25">
      <c r="A31" s="7" t="s">
        <v>125</v>
      </c>
      <c r="B31" s="8" t="s">
        <v>130</v>
      </c>
      <c r="C31" s="8" t="s">
        <v>111</v>
      </c>
      <c r="D31" s="22">
        <f t="shared" si="0"/>
        <v>1348.4159999999999</v>
      </c>
      <c r="E31" s="21">
        <v>0.04</v>
      </c>
    </row>
    <row r="32" spans="1:5" ht="25.5">
      <c r="A32" s="7" t="s">
        <v>126</v>
      </c>
      <c r="B32" s="8" t="s">
        <v>131</v>
      </c>
      <c r="C32" s="8" t="s">
        <v>97</v>
      </c>
      <c r="D32" s="22">
        <f t="shared" si="0"/>
        <v>5730.768</v>
      </c>
      <c r="E32" s="21">
        <v>0.17</v>
      </c>
    </row>
    <row r="33" spans="1:5" ht="38.25">
      <c r="A33" s="7" t="s">
        <v>227</v>
      </c>
      <c r="B33" s="8" t="s">
        <v>197</v>
      </c>
      <c r="C33" s="8" t="s">
        <v>113</v>
      </c>
      <c r="D33" s="22">
        <f t="shared" si="0"/>
        <v>33710.399999999994</v>
      </c>
      <c r="E33" s="21">
        <v>1</v>
      </c>
    </row>
    <row r="34" spans="1:5" ht="25.5">
      <c r="A34" s="8" t="s">
        <v>29</v>
      </c>
      <c r="B34" s="9" t="s">
        <v>36</v>
      </c>
      <c r="C34" s="9"/>
      <c r="D34" s="22">
        <f t="shared" si="0"/>
        <v>1011.3119999999999</v>
      </c>
      <c r="E34" s="21">
        <f>SUM(E35:E37)</f>
        <v>0.03</v>
      </c>
    </row>
    <row r="35" spans="1:5" ht="38.25">
      <c r="A35" s="7" t="s">
        <v>31</v>
      </c>
      <c r="B35" s="8" t="s">
        <v>132</v>
      </c>
      <c r="C35" s="8" t="s">
        <v>33</v>
      </c>
      <c r="D35" s="22">
        <f t="shared" si="0"/>
        <v>337.10399999999998</v>
      </c>
      <c r="E35" s="21">
        <v>0.01</v>
      </c>
    </row>
    <row r="36" spans="1:5" ht="51">
      <c r="A36" s="7" t="s">
        <v>32</v>
      </c>
      <c r="B36" s="8" t="s">
        <v>133</v>
      </c>
      <c r="C36" s="8" t="s">
        <v>33</v>
      </c>
      <c r="D36" s="22">
        <f t="shared" si="0"/>
        <v>337.10399999999998</v>
      </c>
      <c r="E36" s="21">
        <v>0.01</v>
      </c>
    </row>
    <row r="37" spans="1:5" ht="38.25">
      <c r="A37" s="7" t="s">
        <v>34</v>
      </c>
      <c r="B37" s="8" t="s">
        <v>134</v>
      </c>
      <c r="C37" s="8" t="s">
        <v>113</v>
      </c>
      <c r="D37" s="22">
        <f t="shared" si="0"/>
        <v>337.10399999999998</v>
      </c>
      <c r="E37" s="21">
        <v>0.01</v>
      </c>
    </row>
    <row r="38" spans="1:5" ht="25.5">
      <c r="A38" s="8" t="s">
        <v>35</v>
      </c>
      <c r="B38" s="9" t="s">
        <v>39</v>
      </c>
      <c r="C38" s="9"/>
      <c r="D38" s="22">
        <f t="shared" si="0"/>
        <v>3708.1440000000002</v>
      </c>
      <c r="E38" s="21">
        <f>SUM(E39:E42)</f>
        <v>0.11</v>
      </c>
    </row>
    <row r="39" spans="1:5" ht="25.5">
      <c r="A39" s="8" t="s">
        <v>37</v>
      </c>
      <c r="B39" s="8" t="s">
        <v>137</v>
      </c>
      <c r="C39" s="8" t="s">
        <v>33</v>
      </c>
      <c r="D39" s="22">
        <f t="shared" si="0"/>
        <v>674.20799999999997</v>
      </c>
      <c r="E39" s="21">
        <v>0.02</v>
      </c>
    </row>
    <row r="40" spans="1:5" ht="51">
      <c r="A40" s="8" t="s">
        <v>230</v>
      </c>
      <c r="B40" s="8" t="s">
        <v>299</v>
      </c>
      <c r="C40" s="8" t="s">
        <v>139</v>
      </c>
      <c r="D40" s="22">
        <f t="shared" si="0"/>
        <v>674.20799999999997</v>
      </c>
      <c r="E40" s="21">
        <v>0.02</v>
      </c>
    </row>
    <row r="41" spans="1:5" ht="38.25">
      <c r="A41" s="8" t="s">
        <v>135</v>
      </c>
      <c r="B41" s="8" t="s">
        <v>138</v>
      </c>
      <c r="C41" s="8" t="s">
        <v>33</v>
      </c>
      <c r="D41" s="22">
        <f t="shared" si="0"/>
        <v>674.20799999999997</v>
      </c>
      <c r="E41" s="21">
        <v>0.02</v>
      </c>
    </row>
    <row r="42" spans="1:5" ht="38.25">
      <c r="A42" s="8" t="s">
        <v>136</v>
      </c>
      <c r="B42" s="8" t="s">
        <v>121</v>
      </c>
      <c r="C42" s="8" t="s">
        <v>113</v>
      </c>
      <c r="D42" s="22">
        <f t="shared" si="0"/>
        <v>1685.52</v>
      </c>
      <c r="E42" s="21">
        <v>0.05</v>
      </c>
    </row>
    <row r="43" spans="1:5" ht="25.5">
      <c r="A43" s="8" t="s">
        <v>38</v>
      </c>
      <c r="B43" s="9" t="s">
        <v>140</v>
      </c>
      <c r="C43" s="9"/>
      <c r="D43" s="22">
        <f t="shared" si="0"/>
        <v>1011.3119999999999</v>
      </c>
      <c r="E43" s="21">
        <f>SUM(E44:E46)</f>
        <v>0.03</v>
      </c>
    </row>
    <row r="44" spans="1:5" ht="76.5">
      <c r="A44" s="7" t="s">
        <v>40</v>
      </c>
      <c r="B44" s="8" t="s">
        <v>142</v>
      </c>
      <c r="C44" s="8" t="s">
        <v>33</v>
      </c>
      <c r="D44" s="22">
        <f t="shared" si="0"/>
        <v>337.10399999999998</v>
      </c>
      <c r="E44" s="21">
        <v>0.01</v>
      </c>
    </row>
    <row r="45" spans="1:5">
      <c r="A45" s="7" t="s">
        <v>41</v>
      </c>
      <c r="B45" s="8" t="s">
        <v>143</v>
      </c>
      <c r="C45" s="8" t="s">
        <v>33</v>
      </c>
      <c r="D45" s="22">
        <f t="shared" si="0"/>
        <v>337.10399999999998</v>
      </c>
      <c r="E45" s="21">
        <v>0.01</v>
      </c>
    </row>
    <row r="46" spans="1:5" ht="38.25">
      <c r="A46" s="7" t="s">
        <v>141</v>
      </c>
      <c r="B46" s="8" t="s">
        <v>144</v>
      </c>
      <c r="C46" s="8" t="s">
        <v>113</v>
      </c>
      <c r="D46" s="22">
        <f t="shared" si="0"/>
        <v>337.10399999999998</v>
      </c>
      <c r="E46" s="21">
        <v>0.01</v>
      </c>
    </row>
    <row r="47" spans="1:5" ht="76.5">
      <c r="A47" s="7" t="s">
        <v>42</v>
      </c>
      <c r="B47" s="9" t="s">
        <v>145</v>
      </c>
      <c r="C47" s="8"/>
      <c r="D47" s="22">
        <f t="shared" si="0"/>
        <v>81242.063999999998</v>
      </c>
      <c r="E47" s="21">
        <f>SUM(E48)</f>
        <v>2.41</v>
      </c>
    </row>
    <row r="48" spans="1:5" ht="38.25">
      <c r="A48" s="7" t="s">
        <v>43</v>
      </c>
      <c r="B48" s="8" t="s">
        <v>272</v>
      </c>
      <c r="C48" s="8" t="s">
        <v>33</v>
      </c>
      <c r="D48" s="22">
        <f t="shared" si="0"/>
        <v>81242.063999999998</v>
      </c>
      <c r="E48" s="21">
        <v>2.41</v>
      </c>
    </row>
    <row r="49" spans="1:5" ht="38.25">
      <c r="A49" s="8" t="s">
        <v>44</v>
      </c>
      <c r="B49" s="9" t="s">
        <v>45</v>
      </c>
      <c r="C49" s="9"/>
      <c r="D49" s="22">
        <f t="shared" si="0"/>
        <v>10450.224</v>
      </c>
      <c r="E49" s="21">
        <f>SUM(E50:E51)</f>
        <v>0.31</v>
      </c>
    </row>
    <row r="50" spans="1:5" ht="63.75">
      <c r="A50" s="7" t="s">
        <v>46</v>
      </c>
      <c r="B50" s="8" t="s">
        <v>199</v>
      </c>
      <c r="C50" s="8" t="s">
        <v>33</v>
      </c>
      <c r="D50" s="22">
        <f t="shared" si="0"/>
        <v>4045.2479999999996</v>
      </c>
      <c r="E50" s="21">
        <v>0.12</v>
      </c>
    </row>
    <row r="51" spans="1:5" ht="51">
      <c r="A51" s="7" t="s">
        <v>48</v>
      </c>
      <c r="B51" s="8" t="s">
        <v>49</v>
      </c>
      <c r="C51" s="8" t="s">
        <v>146</v>
      </c>
      <c r="D51" s="22">
        <f t="shared" si="0"/>
        <v>6404.9759999999987</v>
      </c>
      <c r="E51" s="21">
        <v>0.19</v>
      </c>
    </row>
    <row r="52" spans="1:5" ht="33" customHeight="1">
      <c r="A52" s="36" t="s">
        <v>50</v>
      </c>
      <c r="B52" s="37"/>
      <c r="C52" s="37"/>
      <c r="D52" s="37"/>
      <c r="E52" s="21"/>
    </row>
    <row r="53" spans="1:5" ht="25.5">
      <c r="A53" s="8" t="s">
        <v>51</v>
      </c>
      <c r="B53" s="9" t="s">
        <v>147</v>
      </c>
      <c r="C53" s="9"/>
      <c r="D53" s="22">
        <f t="shared" si="0"/>
        <v>9101.8080000000009</v>
      </c>
      <c r="E53" s="21">
        <f>SUM(E54:E55)</f>
        <v>0.27</v>
      </c>
    </row>
    <row r="54" spans="1:5" ht="51">
      <c r="A54" s="7" t="s">
        <v>52</v>
      </c>
      <c r="B54" s="8" t="s">
        <v>148</v>
      </c>
      <c r="C54" s="8" t="s">
        <v>33</v>
      </c>
      <c r="D54" s="22">
        <f t="shared" si="0"/>
        <v>8764.7039999999997</v>
      </c>
      <c r="E54" s="21">
        <v>0.26</v>
      </c>
    </row>
    <row r="55" spans="1:5" ht="38.25">
      <c r="A55" s="7" t="s">
        <v>53</v>
      </c>
      <c r="B55" s="8" t="s">
        <v>134</v>
      </c>
      <c r="C55" s="8" t="s">
        <v>113</v>
      </c>
      <c r="D55" s="22">
        <f t="shared" si="0"/>
        <v>337.10399999999998</v>
      </c>
      <c r="E55" s="21">
        <v>0.01</v>
      </c>
    </row>
    <row r="56" spans="1:5" ht="51">
      <c r="A56" s="8" t="s">
        <v>54</v>
      </c>
      <c r="B56" s="9" t="s">
        <v>220</v>
      </c>
      <c r="C56" s="9"/>
      <c r="D56" s="22">
        <f t="shared" si="0"/>
        <v>50902.703999999998</v>
      </c>
      <c r="E56" s="21">
        <f>SUM(E57:E63)</f>
        <v>1.51</v>
      </c>
    </row>
    <row r="57" spans="1:5" ht="51">
      <c r="A57" s="7" t="s">
        <v>239</v>
      </c>
      <c r="B57" s="8" t="s">
        <v>156</v>
      </c>
      <c r="C57" s="8" t="s">
        <v>162</v>
      </c>
      <c r="D57" s="22">
        <f t="shared" si="0"/>
        <v>10787.328</v>
      </c>
      <c r="E57" s="21">
        <v>0.32</v>
      </c>
    </row>
    <row r="58" spans="1:5" ht="25.5">
      <c r="A58" s="7" t="s">
        <v>55</v>
      </c>
      <c r="B58" s="8" t="s">
        <v>157</v>
      </c>
      <c r="C58" s="8" t="s">
        <v>33</v>
      </c>
      <c r="D58" s="22">
        <f t="shared" si="0"/>
        <v>6067.8719999999994</v>
      </c>
      <c r="E58" s="21">
        <v>0.18</v>
      </c>
    </row>
    <row r="59" spans="1:5">
      <c r="A59" s="7" t="s">
        <v>151</v>
      </c>
      <c r="B59" s="8" t="s">
        <v>160</v>
      </c>
      <c r="C59" s="8" t="s">
        <v>33</v>
      </c>
      <c r="D59" s="22">
        <f t="shared" si="0"/>
        <v>7416.2880000000005</v>
      </c>
      <c r="E59" s="21">
        <v>0.22</v>
      </c>
    </row>
    <row r="60" spans="1:5">
      <c r="A60" s="7" t="s">
        <v>152</v>
      </c>
      <c r="B60" s="8" t="s">
        <v>75</v>
      </c>
      <c r="C60" s="8" t="s">
        <v>33</v>
      </c>
      <c r="D60" s="22">
        <f t="shared" si="0"/>
        <v>4719.4560000000001</v>
      </c>
      <c r="E60" s="21">
        <v>0.14000000000000001</v>
      </c>
    </row>
    <row r="61" spans="1:5" ht="25.5">
      <c r="A61" s="7" t="s">
        <v>153</v>
      </c>
      <c r="B61" s="8" t="s">
        <v>161</v>
      </c>
      <c r="C61" s="8" t="s">
        <v>163</v>
      </c>
      <c r="D61" s="22">
        <f t="shared" si="0"/>
        <v>12472.848</v>
      </c>
      <c r="E61" s="21">
        <v>0.37</v>
      </c>
    </row>
    <row r="62" spans="1:5" ht="25.5">
      <c r="A62" s="7" t="s">
        <v>154</v>
      </c>
      <c r="B62" s="8" t="s">
        <v>221</v>
      </c>
      <c r="C62" s="8" t="s">
        <v>97</v>
      </c>
      <c r="D62" s="22">
        <f t="shared" si="0"/>
        <v>9101.8080000000009</v>
      </c>
      <c r="E62" s="21">
        <v>0.27</v>
      </c>
    </row>
    <row r="63" spans="1:5" ht="63.75">
      <c r="A63" s="7" t="s">
        <v>249</v>
      </c>
      <c r="B63" s="8" t="s">
        <v>159</v>
      </c>
      <c r="C63" s="8" t="s">
        <v>139</v>
      </c>
      <c r="D63" s="22">
        <f t="shared" si="0"/>
        <v>337.10399999999998</v>
      </c>
      <c r="E63" s="21">
        <v>0.01</v>
      </c>
    </row>
    <row r="64" spans="1:5" ht="38.25">
      <c r="A64" s="8" t="s">
        <v>56</v>
      </c>
      <c r="B64" s="9" t="s">
        <v>57</v>
      </c>
      <c r="C64" s="9"/>
      <c r="D64" s="22">
        <f t="shared" si="0"/>
        <v>185407.19999999998</v>
      </c>
      <c r="E64" s="21">
        <f>SUM(E65:E70)</f>
        <v>5.5</v>
      </c>
    </row>
    <row r="65" spans="1:5" ht="89.25">
      <c r="A65" s="7" t="s">
        <v>58</v>
      </c>
      <c r="B65" s="8" t="s">
        <v>59</v>
      </c>
      <c r="C65" s="8" t="s">
        <v>33</v>
      </c>
      <c r="D65" s="22">
        <f t="shared" si="0"/>
        <v>21911.760000000002</v>
      </c>
      <c r="E65" s="21">
        <v>0.65</v>
      </c>
    </row>
    <row r="66" spans="1:5" ht="63.75">
      <c r="A66" s="7" t="s">
        <v>60</v>
      </c>
      <c r="B66" s="8" t="s">
        <v>61</v>
      </c>
      <c r="C66" s="8" t="s">
        <v>162</v>
      </c>
      <c r="D66" s="22">
        <f t="shared" si="0"/>
        <v>24271.487999999998</v>
      </c>
      <c r="E66" s="21">
        <v>0.72</v>
      </c>
    </row>
    <row r="67" spans="1:5" ht="38.25">
      <c r="A67" s="7" t="s">
        <v>62</v>
      </c>
      <c r="B67" s="8" t="s">
        <v>63</v>
      </c>
      <c r="C67" s="8" t="s">
        <v>164</v>
      </c>
      <c r="D67" s="22">
        <f t="shared" si="0"/>
        <v>8764.7039999999997</v>
      </c>
      <c r="E67" s="21">
        <v>0.26</v>
      </c>
    </row>
    <row r="68" spans="1:5" ht="51">
      <c r="A68" s="7" t="s">
        <v>64</v>
      </c>
      <c r="B68" s="8" t="s">
        <v>65</v>
      </c>
      <c r="C68" s="8" t="s">
        <v>139</v>
      </c>
      <c r="D68" s="22">
        <f t="shared" si="0"/>
        <v>17529.407999999999</v>
      </c>
      <c r="E68" s="21">
        <v>0.52</v>
      </c>
    </row>
    <row r="69" spans="1:5" ht="38.25">
      <c r="A69" s="7" t="s">
        <v>66</v>
      </c>
      <c r="B69" s="8" t="s">
        <v>67</v>
      </c>
      <c r="C69" s="8" t="s">
        <v>164</v>
      </c>
      <c r="D69" s="22">
        <f t="shared" si="0"/>
        <v>36407.232000000004</v>
      </c>
      <c r="E69" s="21">
        <v>1.08</v>
      </c>
    </row>
    <row r="70" spans="1:5" ht="51">
      <c r="A70" s="7" t="s">
        <v>68</v>
      </c>
      <c r="B70" s="8" t="s">
        <v>292</v>
      </c>
      <c r="C70" s="8" t="s">
        <v>139</v>
      </c>
      <c r="D70" s="22">
        <f t="shared" si="0"/>
        <v>76522.608000000007</v>
      </c>
      <c r="E70" s="21">
        <v>2.27</v>
      </c>
    </row>
    <row r="71" spans="1:5" ht="38.25">
      <c r="A71" s="8" t="s">
        <v>69</v>
      </c>
      <c r="B71" s="9" t="s">
        <v>70</v>
      </c>
      <c r="C71" s="9"/>
      <c r="D71" s="22">
        <f t="shared" si="0"/>
        <v>103828.03199999999</v>
      </c>
      <c r="E71" s="21">
        <f>SUM(E72:E77)</f>
        <v>3.08</v>
      </c>
    </row>
    <row r="72" spans="1:5" ht="38.25">
      <c r="A72" s="7" t="s">
        <v>71</v>
      </c>
      <c r="B72" s="8" t="s">
        <v>165</v>
      </c>
      <c r="C72" s="8" t="s">
        <v>33</v>
      </c>
      <c r="D72" s="22">
        <f t="shared" si="0"/>
        <v>5393.6639999999998</v>
      </c>
      <c r="E72" s="21">
        <v>0.16</v>
      </c>
    </row>
    <row r="73" spans="1:5" ht="63.75">
      <c r="A73" s="7" t="s">
        <v>73</v>
      </c>
      <c r="B73" s="8" t="s">
        <v>166</v>
      </c>
      <c r="C73" s="8" t="s">
        <v>170</v>
      </c>
      <c r="D73" s="22">
        <f t="shared" si="0"/>
        <v>11798.64</v>
      </c>
      <c r="E73" s="21">
        <v>0.35</v>
      </c>
    </row>
    <row r="74" spans="1:5" ht="38.25">
      <c r="A74" s="7" t="s">
        <v>74</v>
      </c>
      <c r="B74" s="8" t="s">
        <v>72</v>
      </c>
      <c r="C74" s="8" t="s">
        <v>33</v>
      </c>
      <c r="D74" s="22">
        <f t="shared" ref="D74:D104" si="1">E74*2809.2*12</f>
        <v>8764.7039999999997</v>
      </c>
      <c r="E74" s="21">
        <v>0.26</v>
      </c>
    </row>
    <row r="75" spans="1:5" ht="38.25">
      <c r="A75" s="7" t="s">
        <v>76</v>
      </c>
      <c r="B75" s="8" t="s">
        <v>167</v>
      </c>
      <c r="C75" s="8" t="s">
        <v>33</v>
      </c>
      <c r="D75" s="22">
        <f t="shared" si="1"/>
        <v>5393.6639999999998</v>
      </c>
      <c r="E75" s="21">
        <v>0.16</v>
      </c>
    </row>
    <row r="76" spans="1:5" ht="51">
      <c r="A76" s="7" t="s">
        <v>77</v>
      </c>
      <c r="B76" s="8" t="s">
        <v>168</v>
      </c>
      <c r="C76" s="8" t="s">
        <v>164</v>
      </c>
      <c r="D76" s="22">
        <f t="shared" si="1"/>
        <v>9101.8080000000009</v>
      </c>
      <c r="E76" s="21">
        <v>0.27</v>
      </c>
    </row>
    <row r="77" spans="1:5" ht="38.25">
      <c r="A77" s="7" t="s">
        <v>78</v>
      </c>
      <c r="B77" s="8" t="s">
        <v>169</v>
      </c>
      <c r="C77" s="8" t="s">
        <v>164</v>
      </c>
      <c r="D77" s="22">
        <f t="shared" si="1"/>
        <v>63375.551999999996</v>
      </c>
      <c r="E77" s="21">
        <v>1.88</v>
      </c>
    </row>
    <row r="78" spans="1:5" ht="38.25">
      <c r="A78" s="8" t="s">
        <v>79</v>
      </c>
      <c r="B78" s="9" t="s">
        <v>80</v>
      </c>
      <c r="C78" s="9"/>
      <c r="D78" s="22">
        <f t="shared" si="1"/>
        <v>15169.679999999998</v>
      </c>
      <c r="E78" s="21">
        <f>SUM(E79:E83)</f>
        <v>0.45</v>
      </c>
    </row>
    <row r="79" spans="1:5" ht="51">
      <c r="A79" s="7" t="s">
        <v>81</v>
      </c>
      <c r="B79" s="8" t="s">
        <v>82</v>
      </c>
      <c r="C79" s="8" t="s">
        <v>33</v>
      </c>
      <c r="D79" s="22">
        <f t="shared" si="1"/>
        <v>674.20799999999997</v>
      </c>
      <c r="E79" s="21">
        <v>0.02</v>
      </c>
    </row>
    <row r="80" spans="1:5" ht="25.5">
      <c r="A80" s="7" t="s">
        <v>83</v>
      </c>
      <c r="B80" s="8" t="s">
        <v>84</v>
      </c>
      <c r="C80" s="8" t="s">
        <v>33</v>
      </c>
      <c r="D80" s="22">
        <f t="shared" si="1"/>
        <v>3708.1440000000002</v>
      </c>
      <c r="E80" s="21">
        <v>0.11</v>
      </c>
    </row>
    <row r="81" spans="1:5" ht="51">
      <c r="A81" s="7" t="s">
        <v>85</v>
      </c>
      <c r="B81" s="8" t="s">
        <v>86</v>
      </c>
      <c r="C81" s="8" t="s">
        <v>150</v>
      </c>
      <c r="D81" s="22">
        <f t="shared" si="1"/>
        <v>1348.4159999999999</v>
      </c>
      <c r="E81" s="21">
        <v>0.04</v>
      </c>
    </row>
    <row r="82" spans="1:5" ht="38.25">
      <c r="A82" s="7" t="s">
        <v>87</v>
      </c>
      <c r="B82" s="8" t="s">
        <v>171</v>
      </c>
      <c r="C82" s="8" t="s">
        <v>164</v>
      </c>
      <c r="D82" s="22">
        <f t="shared" si="1"/>
        <v>1011.3119999999999</v>
      </c>
      <c r="E82" s="21">
        <v>0.03</v>
      </c>
    </row>
    <row r="83" spans="1:5" ht="25.5">
      <c r="A83" s="7" t="s">
        <v>180</v>
      </c>
      <c r="B83" s="8" t="s">
        <v>172</v>
      </c>
      <c r="C83" s="8" t="s">
        <v>102</v>
      </c>
      <c r="D83" s="22">
        <f t="shared" si="1"/>
        <v>8427.5999999999985</v>
      </c>
      <c r="E83" s="21">
        <v>0.25</v>
      </c>
    </row>
    <row r="84" spans="1:5" ht="25.5">
      <c r="A84" s="8" t="s">
        <v>264</v>
      </c>
      <c r="B84" s="9" t="s">
        <v>89</v>
      </c>
      <c r="C84" s="9"/>
      <c r="D84" s="22">
        <f t="shared" si="1"/>
        <v>53599.535999999993</v>
      </c>
      <c r="E84" s="21">
        <f>SUM(E85:E88)</f>
        <v>1.5899999999999999</v>
      </c>
    </row>
    <row r="85" spans="1:5" ht="76.5">
      <c r="A85" s="7" t="s">
        <v>265</v>
      </c>
      <c r="B85" s="8" t="s">
        <v>287</v>
      </c>
      <c r="C85" s="8" t="s">
        <v>238</v>
      </c>
      <c r="D85" s="22">
        <f t="shared" si="1"/>
        <v>40115.375999999989</v>
      </c>
      <c r="E85" s="21">
        <v>1.19</v>
      </c>
    </row>
    <row r="86" spans="1:5" ht="76.5">
      <c r="A86" s="7" t="s">
        <v>263</v>
      </c>
      <c r="B86" s="8" t="s">
        <v>93</v>
      </c>
      <c r="C86" s="8" t="s">
        <v>238</v>
      </c>
      <c r="D86" s="22">
        <f t="shared" si="1"/>
        <v>8090.4959999999992</v>
      </c>
      <c r="E86" s="21">
        <v>0.24</v>
      </c>
    </row>
    <row r="87" spans="1:5" ht="76.5">
      <c r="A87" s="7" t="s">
        <v>266</v>
      </c>
      <c r="B87" s="8" t="s">
        <v>95</v>
      </c>
      <c r="C87" s="8" t="s">
        <v>238</v>
      </c>
      <c r="D87" s="22">
        <f t="shared" si="1"/>
        <v>1348.4159999999999</v>
      </c>
      <c r="E87" s="21">
        <v>0.04</v>
      </c>
    </row>
    <row r="88" spans="1:5" ht="76.5">
      <c r="A88" s="7" t="s">
        <v>267</v>
      </c>
      <c r="B88" s="8" t="s">
        <v>96</v>
      </c>
      <c r="C88" s="8" t="s">
        <v>238</v>
      </c>
      <c r="D88" s="22">
        <f t="shared" si="1"/>
        <v>4045.2479999999996</v>
      </c>
      <c r="E88" s="21">
        <v>0.12</v>
      </c>
    </row>
    <row r="89" spans="1:5">
      <c r="A89" s="33" t="s">
        <v>182</v>
      </c>
      <c r="B89" s="34"/>
      <c r="C89" s="34"/>
      <c r="D89" s="34"/>
      <c r="E89" s="21"/>
    </row>
    <row r="90" spans="1:5" ht="89.25">
      <c r="A90" s="16" t="s">
        <v>88</v>
      </c>
      <c r="B90" s="8" t="s">
        <v>276</v>
      </c>
      <c r="C90" s="8"/>
      <c r="D90" s="22">
        <f t="shared" si="1"/>
        <v>30676.464</v>
      </c>
      <c r="E90" s="21">
        <f>SUM(E91:E94)</f>
        <v>0.91</v>
      </c>
    </row>
    <row r="91" spans="1:5" ht="76.5">
      <c r="A91" s="8" t="s">
        <v>90</v>
      </c>
      <c r="B91" s="8" t="s">
        <v>255</v>
      </c>
      <c r="C91" s="8" t="s">
        <v>238</v>
      </c>
      <c r="D91" s="22">
        <f t="shared" si="1"/>
        <v>9438.9120000000003</v>
      </c>
      <c r="E91" s="21">
        <v>0.28000000000000003</v>
      </c>
    </row>
    <row r="92" spans="1:5" ht="76.5">
      <c r="A92" s="8" t="s">
        <v>92</v>
      </c>
      <c r="B92" s="8" t="s">
        <v>235</v>
      </c>
      <c r="C92" s="8" t="s">
        <v>238</v>
      </c>
      <c r="D92" s="22">
        <f t="shared" si="1"/>
        <v>13484.16</v>
      </c>
      <c r="E92" s="21">
        <v>0.4</v>
      </c>
    </row>
    <row r="93" spans="1:5" ht="76.5">
      <c r="A93" s="8" t="s">
        <v>94</v>
      </c>
      <c r="B93" s="8" t="s">
        <v>177</v>
      </c>
      <c r="C93" s="8" t="s">
        <v>238</v>
      </c>
      <c r="D93" s="22">
        <f t="shared" si="1"/>
        <v>4719.4560000000001</v>
      </c>
      <c r="E93" s="21">
        <v>0.14000000000000001</v>
      </c>
    </row>
    <row r="94" spans="1:5">
      <c r="A94" s="8" t="s">
        <v>240</v>
      </c>
      <c r="B94" s="8" t="s">
        <v>178</v>
      </c>
      <c r="C94" s="8" t="s">
        <v>185</v>
      </c>
      <c r="D94" s="22">
        <f t="shared" si="1"/>
        <v>3033.9359999999997</v>
      </c>
      <c r="E94" s="21">
        <v>0.09</v>
      </c>
    </row>
    <row r="95" spans="1:5" ht="76.5">
      <c r="A95" s="8" t="s">
        <v>179</v>
      </c>
      <c r="B95" s="8" t="s">
        <v>277</v>
      </c>
      <c r="C95" s="8"/>
      <c r="D95" s="22">
        <f t="shared" si="1"/>
        <v>38429.855999999992</v>
      </c>
      <c r="E95" s="21">
        <f>SUM(E96:E99)</f>
        <v>1.1399999999999999</v>
      </c>
    </row>
    <row r="96" spans="1:5">
      <c r="A96" s="8" t="s">
        <v>241</v>
      </c>
      <c r="B96" s="8" t="s">
        <v>103</v>
      </c>
      <c r="C96" s="8" t="s">
        <v>190</v>
      </c>
      <c r="D96" s="22">
        <f t="shared" si="1"/>
        <v>4719.4560000000001</v>
      </c>
      <c r="E96" s="21">
        <v>0.14000000000000001</v>
      </c>
    </row>
    <row r="97" spans="1:5" ht="76.5">
      <c r="A97" s="8" t="s">
        <v>106</v>
      </c>
      <c r="B97" s="8" t="s">
        <v>186</v>
      </c>
      <c r="C97" s="8" t="s">
        <v>238</v>
      </c>
      <c r="D97" s="22">
        <f t="shared" si="1"/>
        <v>4382.3519999999999</v>
      </c>
      <c r="E97" s="21">
        <v>0.13</v>
      </c>
    </row>
    <row r="98" spans="1:5">
      <c r="A98" s="8" t="s">
        <v>242</v>
      </c>
      <c r="B98" s="8" t="s">
        <v>236</v>
      </c>
      <c r="C98" s="8" t="s">
        <v>150</v>
      </c>
      <c r="D98" s="22">
        <f t="shared" si="1"/>
        <v>28990.943999999996</v>
      </c>
      <c r="E98" s="21">
        <v>0.86</v>
      </c>
    </row>
    <row r="99" spans="1:5">
      <c r="A99" s="8" t="s">
        <v>173</v>
      </c>
      <c r="B99" s="8" t="s">
        <v>178</v>
      </c>
      <c r="C99" s="8" t="s">
        <v>191</v>
      </c>
      <c r="D99" s="22">
        <f t="shared" si="1"/>
        <v>337.10399999999998</v>
      </c>
      <c r="E99" s="21">
        <v>0.01</v>
      </c>
    </row>
    <row r="100" spans="1:5" ht="76.5">
      <c r="A100" s="8" t="s">
        <v>98</v>
      </c>
      <c r="B100" s="9" t="s">
        <v>99</v>
      </c>
      <c r="C100" s="9"/>
      <c r="D100" s="22">
        <f t="shared" si="1"/>
        <v>337.10399999999998</v>
      </c>
      <c r="E100" s="21">
        <f>SUM(E101)</f>
        <v>0.01</v>
      </c>
    </row>
    <row r="101" spans="1:5" ht="76.5">
      <c r="A101" s="7" t="s">
        <v>100</v>
      </c>
      <c r="B101" s="8" t="s">
        <v>99</v>
      </c>
      <c r="C101" s="8" t="s">
        <v>174</v>
      </c>
      <c r="D101" s="22">
        <f t="shared" si="1"/>
        <v>337.10399999999998</v>
      </c>
      <c r="E101" s="21">
        <v>0.01</v>
      </c>
    </row>
    <row r="102" spans="1:5" ht="51">
      <c r="A102" s="8">
        <v>20</v>
      </c>
      <c r="B102" s="9" t="s">
        <v>101</v>
      </c>
      <c r="C102" s="9"/>
      <c r="D102" s="22">
        <f t="shared" si="1"/>
        <v>8427.5999999999985</v>
      </c>
      <c r="E102" s="21">
        <f>SUM(E103)</f>
        <v>0.25</v>
      </c>
    </row>
    <row r="103" spans="1:5" ht="63.75">
      <c r="A103" s="8" t="s">
        <v>269</v>
      </c>
      <c r="B103" s="8" t="s">
        <v>101</v>
      </c>
      <c r="C103" s="8" t="s">
        <v>237</v>
      </c>
      <c r="D103" s="22">
        <f t="shared" si="1"/>
        <v>8427.5999999999985</v>
      </c>
      <c r="E103" s="21">
        <v>0.25</v>
      </c>
    </row>
    <row r="104" spans="1:5">
      <c r="A104" s="7"/>
      <c r="B104" s="17" t="s">
        <v>105</v>
      </c>
      <c r="C104" s="8"/>
      <c r="D104" s="22">
        <f t="shared" si="1"/>
        <v>645554.15999999992</v>
      </c>
      <c r="E104" s="21">
        <v>19.149999999999999</v>
      </c>
    </row>
  </sheetData>
  <mergeCells count="7">
    <mergeCell ref="A89:D89"/>
    <mergeCell ref="A2:D2"/>
    <mergeCell ref="A3:D3"/>
    <mergeCell ref="A4:D4"/>
    <mergeCell ref="A5:D5"/>
    <mergeCell ref="A8:D8"/>
    <mergeCell ref="A52:D52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104"/>
  <sheetViews>
    <sheetView zoomScaleNormal="100" workbookViewId="0">
      <selection activeCell="E103" sqref="E103"/>
    </sheetView>
  </sheetViews>
  <sheetFormatPr defaultRowHeight="15"/>
  <cols>
    <col min="1" max="1" width="5.28515625" customWidth="1"/>
    <col min="2" max="2" width="53.85546875" customWidth="1"/>
    <col min="3" max="3" width="13.5703125" customWidth="1"/>
    <col min="4" max="4" width="10.42578125" customWidth="1"/>
    <col min="5" max="5" width="14.85546875" customWidth="1"/>
  </cols>
  <sheetData>
    <row r="1" spans="1:5" ht="15.75">
      <c r="A1" s="1"/>
    </row>
    <row r="2" spans="1:5" ht="15.75">
      <c r="A2" s="40" t="s">
        <v>0</v>
      </c>
      <c r="B2" s="40"/>
      <c r="C2" s="40"/>
      <c r="D2" s="40"/>
    </row>
    <row r="3" spans="1:5" ht="15.75">
      <c r="A3" s="40" t="s">
        <v>183</v>
      </c>
      <c r="B3" s="40"/>
      <c r="C3" s="40"/>
      <c r="D3" s="40"/>
    </row>
    <row r="4" spans="1:5" ht="15.75">
      <c r="A4" s="40" t="s">
        <v>1</v>
      </c>
      <c r="B4" s="40"/>
      <c r="C4" s="40"/>
      <c r="D4" s="40"/>
    </row>
    <row r="5" spans="1:5" ht="15.75">
      <c r="A5" s="41" t="s">
        <v>209</v>
      </c>
      <c r="B5" s="42"/>
      <c r="C5" s="42"/>
      <c r="D5" s="42"/>
    </row>
    <row r="6" spans="1:5" ht="18.75">
      <c r="A6" s="2"/>
    </row>
    <row r="7" spans="1:5" ht="51">
      <c r="A7" s="18" t="s">
        <v>2</v>
      </c>
      <c r="B7" s="18" t="s">
        <v>3</v>
      </c>
      <c r="C7" s="18" t="s">
        <v>4</v>
      </c>
      <c r="D7" s="18" t="s">
        <v>5</v>
      </c>
      <c r="E7" s="18" t="s">
        <v>6</v>
      </c>
    </row>
    <row r="8" spans="1:5" ht="39" customHeight="1">
      <c r="A8" s="43" t="s">
        <v>7</v>
      </c>
      <c r="B8" s="44"/>
      <c r="C8" s="44"/>
      <c r="D8" s="44"/>
      <c r="E8" s="21"/>
    </row>
    <row r="9" spans="1:5" ht="25.5">
      <c r="A9" s="8" t="s">
        <v>8</v>
      </c>
      <c r="B9" s="9" t="s">
        <v>9</v>
      </c>
      <c r="C9" s="9"/>
      <c r="D9" s="22">
        <f>E9*2847.4*12</f>
        <v>3416.88</v>
      </c>
      <c r="E9" s="21">
        <f>SUM(E10:E14)</f>
        <v>9.9999999999999992E-2</v>
      </c>
    </row>
    <row r="10" spans="1:5" ht="38.25">
      <c r="A10" s="7" t="s">
        <v>10</v>
      </c>
      <c r="B10" s="8" t="s">
        <v>108</v>
      </c>
      <c r="C10" s="8" t="s">
        <v>33</v>
      </c>
      <c r="D10" s="22">
        <f t="shared" ref="D10:D73" si="0">E10*2847.4*12</f>
        <v>683.37599999999998</v>
      </c>
      <c r="E10" s="21">
        <v>0.02</v>
      </c>
    </row>
    <row r="11" spans="1:5" ht="38.25">
      <c r="A11" s="7" t="s">
        <v>12</v>
      </c>
      <c r="B11" s="8" t="s">
        <v>109</v>
      </c>
      <c r="C11" s="8" t="s">
        <v>33</v>
      </c>
      <c r="D11" s="22">
        <f t="shared" si="0"/>
        <v>683.37599999999998</v>
      </c>
      <c r="E11" s="21">
        <v>0.02</v>
      </c>
    </row>
    <row r="12" spans="1:5" ht="51">
      <c r="A12" s="7" t="s">
        <v>175</v>
      </c>
      <c r="B12" s="8" t="s">
        <v>110</v>
      </c>
      <c r="C12" s="8" t="s">
        <v>111</v>
      </c>
      <c r="D12" s="22">
        <f t="shared" si="0"/>
        <v>683.37599999999998</v>
      </c>
      <c r="E12" s="21">
        <v>0.02</v>
      </c>
    </row>
    <row r="13" spans="1:5" ht="25.5">
      <c r="A13" s="7" t="s">
        <v>279</v>
      </c>
      <c r="B13" s="8" t="s">
        <v>195</v>
      </c>
      <c r="C13" s="8" t="s">
        <v>196</v>
      </c>
      <c r="D13" s="22">
        <f t="shared" si="0"/>
        <v>341.68799999999999</v>
      </c>
      <c r="E13" s="21">
        <v>0.01</v>
      </c>
    </row>
    <row r="14" spans="1:5" ht="38.25">
      <c r="A14" s="7" t="s">
        <v>225</v>
      </c>
      <c r="B14" s="8" t="s">
        <v>112</v>
      </c>
      <c r="C14" s="8" t="s">
        <v>113</v>
      </c>
      <c r="D14" s="22">
        <f t="shared" si="0"/>
        <v>1025.0639999999999</v>
      </c>
      <c r="E14" s="21">
        <v>0.03</v>
      </c>
    </row>
    <row r="15" spans="1:5">
      <c r="A15" s="8" t="s">
        <v>13</v>
      </c>
      <c r="B15" s="9" t="s">
        <v>14</v>
      </c>
      <c r="C15" s="9"/>
      <c r="D15" s="22">
        <f t="shared" si="0"/>
        <v>2050.1279999999997</v>
      </c>
      <c r="E15" s="21">
        <f>SUM(E16:E18)</f>
        <v>0.06</v>
      </c>
    </row>
    <row r="16" spans="1:5" ht="38.25">
      <c r="A16" s="7" t="s">
        <v>15</v>
      </c>
      <c r="B16" s="8" t="s">
        <v>114</v>
      </c>
      <c r="C16" s="8" t="s">
        <v>33</v>
      </c>
      <c r="D16" s="22">
        <f t="shared" si="0"/>
        <v>683.37599999999998</v>
      </c>
      <c r="E16" s="21">
        <v>0.02</v>
      </c>
    </row>
    <row r="17" spans="1:5" ht="63.75">
      <c r="A17" s="7" t="s">
        <v>116</v>
      </c>
      <c r="B17" s="8" t="s">
        <v>115</v>
      </c>
      <c r="C17" s="8" t="s">
        <v>33</v>
      </c>
      <c r="D17" s="22">
        <f t="shared" si="0"/>
        <v>683.37599999999998</v>
      </c>
      <c r="E17" s="21">
        <v>0.02</v>
      </c>
    </row>
    <row r="18" spans="1:5" ht="38.25">
      <c r="A18" s="7" t="s">
        <v>16</v>
      </c>
      <c r="B18" s="8" t="s">
        <v>17</v>
      </c>
      <c r="C18" s="8" t="s">
        <v>33</v>
      </c>
      <c r="D18" s="22">
        <f t="shared" si="0"/>
        <v>683.37599999999998</v>
      </c>
      <c r="E18" s="21">
        <v>0.02</v>
      </c>
    </row>
    <row r="19" spans="1:5" ht="25.5">
      <c r="A19" s="8" t="s">
        <v>18</v>
      </c>
      <c r="B19" s="9" t="s">
        <v>19</v>
      </c>
      <c r="C19" s="9"/>
      <c r="D19" s="22">
        <f t="shared" si="0"/>
        <v>1025.0639999999999</v>
      </c>
      <c r="E19" s="21">
        <f>SUM(E20:E22)</f>
        <v>0.03</v>
      </c>
    </row>
    <row r="20" spans="1:5" ht="76.5">
      <c r="A20" s="7" t="s">
        <v>20</v>
      </c>
      <c r="B20" s="8" t="s">
        <v>118</v>
      </c>
      <c r="C20" s="8" t="s">
        <v>33</v>
      </c>
      <c r="D20" s="22">
        <f t="shared" si="0"/>
        <v>341.68799999999999</v>
      </c>
      <c r="E20" s="21">
        <v>0.01</v>
      </c>
    </row>
    <row r="21" spans="1:5" ht="51">
      <c r="A21" s="7" t="s">
        <v>21</v>
      </c>
      <c r="B21" s="8" t="s">
        <v>119</v>
      </c>
      <c r="C21" s="8" t="s">
        <v>33</v>
      </c>
      <c r="D21" s="22">
        <f t="shared" si="0"/>
        <v>341.68799999999999</v>
      </c>
      <c r="E21" s="21">
        <v>0.01</v>
      </c>
    </row>
    <row r="22" spans="1:5" ht="51">
      <c r="A22" s="7" t="s">
        <v>117</v>
      </c>
      <c r="B22" s="8" t="s">
        <v>120</v>
      </c>
      <c r="C22" s="8" t="s">
        <v>113</v>
      </c>
      <c r="D22" s="22">
        <f t="shared" si="0"/>
        <v>341.68799999999999</v>
      </c>
      <c r="E22" s="21">
        <v>0.01</v>
      </c>
    </row>
    <row r="23" spans="1:5" ht="25.5">
      <c r="A23" s="8" t="s">
        <v>22</v>
      </c>
      <c r="B23" s="9" t="s">
        <v>224</v>
      </c>
      <c r="C23" s="9"/>
      <c r="D23" s="22">
        <f t="shared" si="0"/>
        <v>1025.0639999999999</v>
      </c>
      <c r="E23" s="21">
        <f>SUM(E24:E26)</f>
        <v>0.03</v>
      </c>
    </row>
    <row r="24" spans="1:5" ht="38.25">
      <c r="A24" s="7" t="s">
        <v>23</v>
      </c>
      <c r="B24" s="8" t="s">
        <v>123</v>
      </c>
      <c r="C24" s="8" t="s">
        <v>33</v>
      </c>
      <c r="D24" s="22">
        <f t="shared" si="0"/>
        <v>341.68799999999999</v>
      </c>
      <c r="E24" s="21">
        <v>0.01</v>
      </c>
    </row>
    <row r="25" spans="1:5" ht="63.75">
      <c r="A25" s="7" t="s">
        <v>24</v>
      </c>
      <c r="B25" s="8" t="s">
        <v>122</v>
      </c>
      <c r="C25" s="8" t="s">
        <v>33</v>
      </c>
      <c r="D25" s="22">
        <f t="shared" si="0"/>
        <v>341.68799999999999</v>
      </c>
      <c r="E25" s="21">
        <v>0.01</v>
      </c>
    </row>
    <row r="26" spans="1:5" ht="38.25">
      <c r="A26" s="7" t="s">
        <v>226</v>
      </c>
      <c r="B26" s="8" t="s">
        <v>28</v>
      </c>
      <c r="C26" s="8" t="s">
        <v>113</v>
      </c>
      <c r="D26" s="22">
        <f t="shared" si="0"/>
        <v>341.68799999999999</v>
      </c>
      <c r="E26" s="21">
        <v>0.01</v>
      </c>
    </row>
    <row r="27" spans="1:5" ht="25.5">
      <c r="A27" s="8" t="s">
        <v>25</v>
      </c>
      <c r="B27" s="9" t="s">
        <v>30</v>
      </c>
      <c r="C27" s="9"/>
      <c r="D27" s="22">
        <f t="shared" si="0"/>
        <v>45444.504000000001</v>
      </c>
      <c r="E27" s="21">
        <f>SUM(E28:E33)</f>
        <v>1.33</v>
      </c>
    </row>
    <row r="28" spans="1:5">
      <c r="A28" s="12" t="s">
        <v>26</v>
      </c>
      <c r="B28" s="13" t="s">
        <v>127</v>
      </c>
      <c r="C28" s="8" t="s">
        <v>11</v>
      </c>
      <c r="D28" s="22">
        <f t="shared" si="0"/>
        <v>1708.44</v>
      </c>
      <c r="E28" s="21">
        <v>0.05</v>
      </c>
    </row>
    <row r="29" spans="1:5" ht="89.25">
      <c r="A29" s="7" t="s">
        <v>27</v>
      </c>
      <c r="B29" s="8" t="s">
        <v>128</v>
      </c>
      <c r="C29" s="8" t="s">
        <v>11</v>
      </c>
      <c r="D29" s="22">
        <f t="shared" si="0"/>
        <v>1366.752</v>
      </c>
      <c r="E29" s="21">
        <v>0.04</v>
      </c>
    </row>
    <row r="30" spans="1:5" ht="51">
      <c r="A30" s="7" t="s">
        <v>124</v>
      </c>
      <c r="B30" s="8" t="s">
        <v>129</v>
      </c>
      <c r="C30" s="8" t="s">
        <v>111</v>
      </c>
      <c r="D30" s="22">
        <f t="shared" si="0"/>
        <v>1025.0639999999999</v>
      </c>
      <c r="E30" s="21">
        <v>0.03</v>
      </c>
    </row>
    <row r="31" spans="1:5" ht="38.25">
      <c r="A31" s="7" t="s">
        <v>125</v>
      </c>
      <c r="B31" s="8" t="s">
        <v>130</v>
      </c>
      <c r="C31" s="8" t="s">
        <v>111</v>
      </c>
      <c r="D31" s="22">
        <f t="shared" si="0"/>
        <v>1366.752</v>
      </c>
      <c r="E31" s="21">
        <v>0.04</v>
      </c>
    </row>
    <row r="32" spans="1:5" ht="25.5">
      <c r="A32" s="7" t="s">
        <v>126</v>
      </c>
      <c r="B32" s="8" t="s">
        <v>131</v>
      </c>
      <c r="C32" s="8" t="s">
        <v>97</v>
      </c>
      <c r="D32" s="22">
        <f t="shared" si="0"/>
        <v>5808.6960000000008</v>
      </c>
      <c r="E32" s="21">
        <v>0.17</v>
      </c>
    </row>
    <row r="33" spans="1:5" ht="38.25">
      <c r="A33" s="7" t="s">
        <v>227</v>
      </c>
      <c r="B33" s="8" t="s">
        <v>197</v>
      </c>
      <c r="C33" s="8" t="s">
        <v>113</v>
      </c>
      <c r="D33" s="22">
        <f t="shared" si="0"/>
        <v>34168.800000000003</v>
      </c>
      <c r="E33" s="21">
        <v>1</v>
      </c>
    </row>
    <row r="34" spans="1:5" ht="25.5">
      <c r="A34" s="8" t="s">
        <v>29</v>
      </c>
      <c r="B34" s="9" t="s">
        <v>36</v>
      </c>
      <c r="C34" s="9"/>
      <c r="D34" s="22">
        <f t="shared" si="0"/>
        <v>1025.0639999999999</v>
      </c>
      <c r="E34" s="21">
        <f>SUM(E35:E37)</f>
        <v>0.03</v>
      </c>
    </row>
    <row r="35" spans="1:5" ht="38.25">
      <c r="A35" s="7" t="s">
        <v>31</v>
      </c>
      <c r="B35" s="8" t="s">
        <v>132</v>
      </c>
      <c r="C35" s="8" t="s">
        <v>33</v>
      </c>
      <c r="D35" s="22">
        <f t="shared" si="0"/>
        <v>341.68799999999999</v>
      </c>
      <c r="E35" s="21">
        <v>0.01</v>
      </c>
    </row>
    <row r="36" spans="1:5" ht="51">
      <c r="A36" s="7" t="s">
        <v>32</v>
      </c>
      <c r="B36" s="8" t="s">
        <v>133</v>
      </c>
      <c r="C36" s="8" t="s">
        <v>33</v>
      </c>
      <c r="D36" s="22">
        <f t="shared" si="0"/>
        <v>341.68799999999999</v>
      </c>
      <c r="E36" s="21">
        <v>0.01</v>
      </c>
    </row>
    <row r="37" spans="1:5" ht="38.25">
      <c r="A37" s="7" t="s">
        <v>34</v>
      </c>
      <c r="B37" s="8" t="s">
        <v>134</v>
      </c>
      <c r="C37" s="8" t="s">
        <v>113</v>
      </c>
      <c r="D37" s="22">
        <f t="shared" si="0"/>
        <v>341.68799999999999</v>
      </c>
      <c r="E37" s="21">
        <v>0.01</v>
      </c>
    </row>
    <row r="38" spans="1:5" ht="25.5">
      <c r="A38" s="8" t="s">
        <v>35</v>
      </c>
      <c r="B38" s="9" t="s">
        <v>39</v>
      </c>
      <c r="C38" s="9"/>
      <c r="D38" s="22">
        <f t="shared" si="0"/>
        <v>3758.5680000000002</v>
      </c>
      <c r="E38" s="21">
        <f>SUM(E39:E42)</f>
        <v>0.11</v>
      </c>
    </row>
    <row r="39" spans="1:5" ht="25.5">
      <c r="A39" s="8" t="s">
        <v>37</v>
      </c>
      <c r="B39" s="8" t="s">
        <v>137</v>
      </c>
      <c r="C39" s="8" t="s">
        <v>33</v>
      </c>
      <c r="D39" s="22">
        <f t="shared" si="0"/>
        <v>683.37599999999998</v>
      </c>
      <c r="E39" s="21">
        <v>0.02</v>
      </c>
    </row>
    <row r="40" spans="1:5" ht="51">
      <c r="A40" s="8" t="s">
        <v>230</v>
      </c>
      <c r="B40" s="8" t="s">
        <v>299</v>
      </c>
      <c r="C40" s="8" t="s">
        <v>139</v>
      </c>
      <c r="D40" s="22">
        <f t="shared" si="0"/>
        <v>683.37599999999998</v>
      </c>
      <c r="E40" s="21">
        <v>0.02</v>
      </c>
    </row>
    <row r="41" spans="1:5" ht="38.25">
      <c r="A41" s="8" t="s">
        <v>135</v>
      </c>
      <c r="B41" s="8" t="s">
        <v>138</v>
      </c>
      <c r="C41" s="8" t="s">
        <v>33</v>
      </c>
      <c r="D41" s="22">
        <f t="shared" si="0"/>
        <v>683.37599999999998</v>
      </c>
      <c r="E41" s="21">
        <v>0.02</v>
      </c>
    </row>
    <row r="42" spans="1:5" ht="38.25">
      <c r="A42" s="8" t="s">
        <v>136</v>
      </c>
      <c r="B42" s="8" t="s">
        <v>121</v>
      </c>
      <c r="C42" s="8" t="s">
        <v>113</v>
      </c>
      <c r="D42" s="22">
        <f t="shared" si="0"/>
        <v>1708.44</v>
      </c>
      <c r="E42" s="21">
        <v>0.05</v>
      </c>
    </row>
    <row r="43" spans="1:5" ht="25.5">
      <c r="A43" s="8" t="s">
        <v>38</v>
      </c>
      <c r="B43" s="9" t="s">
        <v>140</v>
      </c>
      <c r="C43" s="9"/>
      <c r="D43" s="22">
        <f t="shared" si="0"/>
        <v>1025.0639999999999</v>
      </c>
      <c r="E43" s="21">
        <f>SUM(E44:E46)</f>
        <v>0.03</v>
      </c>
    </row>
    <row r="44" spans="1:5" ht="76.5">
      <c r="A44" s="7" t="s">
        <v>40</v>
      </c>
      <c r="B44" s="8" t="s">
        <v>142</v>
      </c>
      <c r="C44" s="8" t="s">
        <v>33</v>
      </c>
      <c r="D44" s="22">
        <f t="shared" si="0"/>
        <v>341.68799999999999</v>
      </c>
      <c r="E44" s="21">
        <v>0.01</v>
      </c>
    </row>
    <row r="45" spans="1:5">
      <c r="A45" s="7" t="s">
        <v>41</v>
      </c>
      <c r="B45" s="8" t="s">
        <v>143</v>
      </c>
      <c r="C45" s="8" t="s">
        <v>33</v>
      </c>
      <c r="D45" s="22">
        <f t="shared" si="0"/>
        <v>341.68799999999999</v>
      </c>
      <c r="E45" s="21">
        <v>0.01</v>
      </c>
    </row>
    <row r="46" spans="1:5" ht="38.25">
      <c r="A46" s="7" t="s">
        <v>141</v>
      </c>
      <c r="B46" s="8" t="s">
        <v>144</v>
      </c>
      <c r="C46" s="8" t="s">
        <v>113</v>
      </c>
      <c r="D46" s="22">
        <f t="shared" si="0"/>
        <v>341.68799999999999</v>
      </c>
      <c r="E46" s="21">
        <v>0.01</v>
      </c>
    </row>
    <row r="47" spans="1:5" ht="76.5">
      <c r="A47" s="7" t="s">
        <v>42</v>
      </c>
      <c r="B47" s="9" t="s">
        <v>145</v>
      </c>
      <c r="C47" s="8"/>
      <c r="D47" s="22">
        <f t="shared" si="0"/>
        <v>96014.328000000009</v>
      </c>
      <c r="E47" s="21">
        <f>SUM(E48)</f>
        <v>2.81</v>
      </c>
    </row>
    <row r="48" spans="1:5" ht="38.25">
      <c r="A48" s="7" t="s">
        <v>43</v>
      </c>
      <c r="B48" s="8" t="s">
        <v>272</v>
      </c>
      <c r="C48" s="8" t="s">
        <v>33</v>
      </c>
      <c r="D48" s="22">
        <f t="shared" si="0"/>
        <v>96014.328000000009</v>
      </c>
      <c r="E48" s="21">
        <v>2.81</v>
      </c>
    </row>
    <row r="49" spans="1:5" ht="38.25">
      <c r="A49" s="8" t="s">
        <v>44</v>
      </c>
      <c r="B49" s="9" t="s">
        <v>45</v>
      </c>
      <c r="C49" s="9"/>
      <c r="D49" s="22">
        <f t="shared" si="0"/>
        <v>10592.328000000001</v>
      </c>
      <c r="E49" s="21">
        <f>SUM(E50:E51)</f>
        <v>0.31</v>
      </c>
    </row>
    <row r="50" spans="1:5" ht="63.75">
      <c r="A50" s="7" t="s">
        <v>46</v>
      </c>
      <c r="B50" s="8" t="s">
        <v>199</v>
      </c>
      <c r="C50" s="8" t="s">
        <v>33</v>
      </c>
      <c r="D50" s="22">
        <f t="shared" si="0"/>
        <v>4100.2559999999994</v>
      </c>
      <c r="E50" s="21">
        <v>0.12</v>
      </c>
    </row>
    <row r="51" spans="1:5" ht="51">
      <c r="A51" s="7" t="s">
        <v>48</v>
      </c>
      <c r="B51" s="8" t="s">
        <v>49</v>
      </c>
      <c r="C51" s="8" t="s">
        <v>146</v>
      </c>
      <c r="D51" s="22">
        <f t="shared" si="0"/>
        <v>6492.0720000000001</v>
      </c>
      <c r="E51" s="21">
        <v>0.19</v>
      </c>
    </row>
    <row r="52" spans="1:5" ht="30.75" customHeight="1">
      <c r="A52" s="36" t="s">
        <v>50</v>
      </c>
      <c r="B52" s="37"/>
      <c r="C52" s="37"/>
      <c r="D52" s="37"/>
      <c r="E52" s="21"/>
    </row>
    <row r="53" spans="1:5" ht="25.5">
      <c r="A53" s="8" t="s">
        <v>51</v>
      </c>
      <c r="B53" s="9" t="s">
        <v>147</v>
      </c>
      <c r="C53" s="9"/>
      <c r="D53" s="22">
        <f t="shared" si="0"/>
        <v>9225.5760000000009</v>
      </c>
      <c r="E53" s="21">
        <f>SUM(E54:E55)</f>
        <v>0.27</v>
      </c>
    </row>
    <row r="54" spans="1:5" ht="51">
      <c r="A54" s="7" t="s">
        <v>52</v>
      </c>
      <c r="B54" s="8" t="s">
        <v>148</v>
      </c>
      <c r="C54" s="8" t="s">
        <v>33</v>
      </c>
      <c r="D54" s="22">
        <f t="shared" si="0"/>
        <v>8883.8880000000008</v>
      </c>
      <c r="E54" s="21">
        <v>0.26</v>
      </c>
    </row>
    <row r="55" spans="1:5" ht="38.25">
      <c r="A55" s="7" t="s">
        <v>53</v>
      </c>
      <c r="B55" s="8" t="s">
        <v>134</v>
      </c>
      <c r="C55" s="8" t="s">
        <v>113</v>
      </c>
      <c r="D55" s="22">
        <f t="shared" si="0"/>
        <v>341.68799999999999</v>
      </c>
      <c r="E55" s="21">
        <v>0.01</v>
      </c>
    </row>
    <row r="56" spans="1:5" ht="51">
      <c r="A56" s="8" t="s">
        <v>54</v>
      </c>
      <c r="B56" s="9" t="s">
        <v>220</v>
      </c>
      <c r="C56" s="9"/>
      <c r="D56" s="22">
        <f t="shared" si="0"/>
        <v>51594.888000000006</v>
      </c>
      <c r="E56" s="21">
        <f>SUM(E57:E63)</f>
        <v>1.51</v>
      </c>
    </row>
    <row r="57" spans="1:5" ht="51">
      <c r="A57" s="7" t="s">
        <v>239</v>
      </c>
      <c r="B57" s="8" t="s">
        <v>156</v>
      </c>
      <c r="C57" s="8" t="s">
        <v>162</v>
      </c>
      <c r="D57" s="22">
        <f t="shared" si="0"/>
        <v>10934.016</v>
      </c>
      <c r="E57" s="21">
        <v>0.32</v>
      </c>
    </row>
    <row r="58" spans="1:5" ht="25.5">
      <c r="A58" s="7" t="s">
        <v>55</v>
      </c>
      <c r="B58" s="8" t="s">
        <v>157</v>
      </c>
      <c r="C58" s="8" t="s">
        <v>33</v>
      </c>
      <c r="D58" s="22">
        <f t="shared" si="0"/>
        <v>6150.384</v>
      </c>
      <c r="E58" s="21">
        <v>0.18</v>
      </c>
    </row>
    <row r="59" spans="1:5">
      <c r="A59" s="7" t="s">
        <v>151</v>
      </c>
      <c r="B59" s="8" t="s">
        <v>160</v>
      </c>
      <c r="C59" s="8" t="s">
        <v>33</v>
      </c>
      <c r="D59" s="22">
        <f t="shared" si="0"/>
        <v>7517.1360000000004</v>
      </c>
      <c r="E59" s="21">
        <v>0.22</v>
      </c>
    </row>
    <row r="60" spans="1:5">
      <c r="A60" s="7" t="s">
        <v>152</v>
      </c>
      <c r="B60" s="8" t="s">
        <v>75</v>
      </c>
      <c r="C60" s="8" t="s">
        <v>33</v>
      </c>
      <c r="D60" s="22">
        <f t="shared" si="0"/>
        <v>4783.6320000000005</v>
      </c>
      <c r="E60" s="21">
        <v>0.14000000000000001</v>
      </c>
    </row>
    <row r="61" spans="1:5" ht="25.5">
      <c r="A61" s="7" t="s">
        <v>153</v>
      </c>
      <c r="B61" s="8" t="s">
        <v>161</v>
      </c>
      <c r="C61" s="8" t="s">
        <v>163</v>
      </c>
      <c r="D61" s="22">
        <f t="shared" si="0"/>
        <v>12642.456</v>
      </c>
      <c r="E61" s="21">
        <v>0.37</v>
      </c>
    </row>
    <row r="62" spans="1:5" ht="25.5">
      <c r="A62" s="7" t="s">
        <v>154</v>
      </c>
      <c r="B62" s="8" t="s">
        <v>221</v>
      </c>
      <c r="C62" s="8" t="s">
        <v>97</v>
      </c>
      <c r="D62" s="22">
        <f t="shared" si="0"/>
        <v>9225.5760000000009</v>
      </c>
      <c r="E62" s="21">
        <v>0.27</v>
      </c>
    </row>
    <row r="63" spans="1:5" ht="63.75">
      <c r="A63" s="7" t="s">
        <v>249</v>
      </c>
      <c r="B63" s="8" t="s">
        <v>159</v>
      </c>
      <c r="C63" s="8" t="s">
        <v>139</v>
      </c>
      <c r="D63" s="22">
        <f t="shared" si="0"/>
        <v>341.68799999999999</v>
      </c>
      <c r="E63" s="21">
        <v>0.01</v>
      </c>
    </row>
    <row r="64" spans="1:5" ht="38.25">
      <c r="A64" s="8" t="s">
        <v>56</v>
      </c>
      <c r="B64" s="9" t="s">
        <v>57</v>
      </c>
      <c r="C64" s="9"/>
      <c r="D64" s="22">
        <f t="shared" si="0"/>
        <v>178019.44800000003</v>
      </c>
      <c r="E64" s="21">
        <f>SUM(E65:E70)</f>
        <v>5.2100000000000009</v>
      </c>
    </row>
    <row r="65" spans="1:5" ht="89.25">
      <c r="A65" s="7" t="s">
        <v>58</v>
      </c>
      <c r="B65" s="8" t="s">
        <v>59</v>
      </c>
      <c r="C65" s="8" t="s">
        <v>33</v>
      </c>
      <c r="D65" s="22">
        <f t="shared" si="0"/>
        <v>22209.72</v>
      </c>
      <c r="E65" s="21">
        <v>0.65</v>
      </c>
    </row>
    <row r="66" spans="1:5" ht="63.75">
      <c r="A66" s="7" t="s">
        <v>60</v>
      </c>
      <c r="B66" s="8" t="s">
        <v>61</v>
      </c>
      <c r="C66" s="8" t="s">
        <v>162</v>
      </c>
      <c r="D66" s="22">
        <f t="shared" si="0"/>
        <v>24601.536</v>
      </c>
      <c r="E66" s="21">
        <v>0.72</v>
      </c>
    </row>
    <row r="67" spans="1:5" ht="38.25">
      <c r="A67" s="7" t="s">
        <v>62</v>
      </c>
      <c r="B67" s="8" t="s">
        <v>63</v>
      </c>
      <c r="C67" s="8" t="s">
        <v>164</v>
      </c>
      <c r="D67" s="22">
        <f t="shared" si="0"/>
        <v>8883.8880000000008</v>
      </c>
      <c r="E67" s="21">
        <v>0.26</v>
      </c>
    </row>
    <row r="68" spans="1:5" ht="51">
      <c r="A68" s="7" t="s">
        <v>64</v>
      </c>
      <c r="B68" s="8" t="s">
        <v>65</v>
      </c>
      <c r="C68" s="8" t="s">
        <v>139</v>
      </c>
      <c r="D68" s="22">
        <f t="shared" si="0"/>
        <v>17767.776000000002</v>
      </c>
      <c r="E68" s="21">
        <v>0.52</v>
      </c>
    </row>
    <row r="69" spans="1:5" ht="38.25">
      <c r="A69" s="7" t="s">
        <v>66</v>
      </c>
      <c r="B69" s="8" t="s">
        <v>67</v>
      </c>
      <c r="C69" s="8" t="s">
        <v>164</v>
      </c>
      <c r="D69" s="22">
        <f t="shared" si="0"/>
        <v>36902.304000000004</v>
      </c>
      <c r="E69" s="21">
        <v>1.08</v>
      </c>
    </row>
    <row r="70" spans="1:5" ht="51">
      <c r="A70" s="7" t="s">
        <v>68</v>
      </c>
      <c r="B70" s="8" t="s">
        <v>290</v>
      </c>
      <c r="C70" s="8" t="s">
        <v>139</v>
      </c>
      <c r="D70" s="22">
        <f t="shared" si="0"/>
        <v>67654.224000000002</v>
      </c>
      <c r="E70" s="21">
        <v>1.98</v>
      </c>
    </row>
    <row r="71" spans="1:5" ht="38.25">
      <c r="A71" s="8" t="s">
        <v>69</v>
      </c>
      <c r="B71" s="9" t="s">
        <v>70</v>
      </c>
      <c r="C71" s="9"/>
      <c r="D71" s="22">
        <f t="shared" si="0"/>
        <v>105239.90400000001</v>
      </c>
      <c r="E71" s="21">
        <f>SUM(E72:E77)</f>
        <v>3.08</v>
      </c>
    </row>
    <row r="72" spans="1:5" ht="38.25">
      <c r="A72" s="7" t="s">
        <v>71</v>
      </c>
      <c r="B72" s="8" t="s">
        <v>165</v>
      </c>
      <c r="C72" s="8" t="s">
        <v>33</v>
      </c>
      <c r="D72" s="22">
        <f t="shared" si="0"/>
        <v>5467.0079999999998</v>
      </c>
      <c r="E72" s="21">
        <v>0.16</v>
      </c>
    </row>
    <row r="73" spans="1:5" ht="63.75">
      <c r="A73" s="7" t="s">
        <v>73</v>
      </c>
      <c r="B73" s="8" t="s">
        <v>166</v>
      </c>
      <c r="C73" s="8" t="s">
        <v>170</v>
      </c>
      <c r="D73" s="22">
        <f t="shared" si="0"/>
        <v>11959.079999999998</v>
      </c>
      <c r="E73" s="21">
        <v>0.35</v>
      </c>
    </row>
    <row r="74" spans="1:5" ht="38.25">
      <c r="A74" s="7" t="s">
        <v>74</v>
      </c>
      <c r="B74" s="8" t="s">
        <v>72</v>
      </c>
      <c r="C74" s="8" t="s">
        <v>33</v>
      </c>
      <c r="D74" s="22">
        <f t="shared" ref="D74:D104" si="1">E74*2847.4*12</f>
        <v>8883.8880000000008</v>
      </c>
      <c r="E74" s="21">
        <v>0.26</v>
      </c>
    </row>
    <row r="75" spans="1:5" ht="38.25">
      <c r="A75" s="7" t="s">
        <v>76</v>
      </c>
      <c r="B75" s="8" t="s">
        <v>167</v>
      </c>
      <c r="C75" s="8" t="s">
        <v>33</v>
      </c>
      <c r="D75" s="22">
        <f t="shared" si="1"/>
        <v>5467.0079999999998</v>
      </c>
      <c r="E75" s="21">
        <v>0.16</v>
      </c>
    </row>
    <row r="76" spans="1:5" ht="51">
      <c r="A76" s="7" t="s">
        <v>77</v>
      </c>
      <c r="B76" s="8" t="s">
        <v>168</v>
      </c>
      <c r="C76" s="8" t="s">
        <v>164</v>
      </c>
      <c r="D76" s="22">
        <f t="shared" si="1"/>
        <v>9225.5760000000009</v>
      </c>
      <c r="E76" s="21">
        <v>0.27</v>
      </c>
    </row>
    <row r="77" spans="1:5" ht="38.25">
      <c r="A77" s="7" t="s">
        <v>78</v>
      </c>
      <c r="B77" s="8" t="s">
        <v>169</v>
      </c>
      <c r="C77" s="8" t="s">
        <v>164</v>
      </c>
      <c r="D77" s="22">
        <f t="shared" si="1"/>
        <v>64237.343999999997</v>
      </c>
      <c r="E77" s="21">
        <v>1.88</v>
      </c>
    </row>
    <row r="78" spans="1:5" ht="38.25">
      <c r="A78" s="8" t="s">
        <v>79</v>
      </c>
      <c r="B78" s="9" t="s">
        <v>80</v>
      </c>
      <c r="C78" s="9"/>
      <c r="D78" s="22">
        <f t="shared" si="1"/>
        <v>15375.960000000003</v>
      </c>
      <c r="E78" s="21">
        <f>SUM(E79:E83)</f>
        <v>0.45</v>
      </c>
    </row>
    <row r="79" spans="1:5" ht="51">
      <c r="A79" s="7" t="s">
        <v>81</v>
      </c>
      <c r="B79" s="8" t="s">
        <v>82</v>
      </c>
      <c r="C79" s="8" t="s">
        <v>33</v>
      </c>
      <c r="D79" s="22">
        <f t="shared" si="1"/>
        <v>683.37599999999998</v>
      </c>
      <c r="E79" s="21">
        <v>0.02</v>
      </c>
    </row>
    <row r="80" spans="1:5" ht="25.5">
      <c r="A80" s="7" t="s">
        <v>83</v>
      </c>
      <c r="B80" s="8" t="s">
        <v>84</v>
      </c>
      <c r="C80" s="8" t="s">
        <v>33</v>
      </c>
      <c r="D80" s="22">
        <f t="shared" si="1"/>
        <v>3758.5680000000002</v>
      </c>
      <c r="E80" s="21">
        <v>0.11</v>
      </c>
    </row>
    <row r="81" spans="1:5" ht="51">
      <c r="A81" s="7" t="s">
        <v>85</v>
      </c>
      <c r="B81" s="8" t="s">
        <v>86</v>
      </c>
      <c r="C81" s="8" t="s">
        <v>150</v>
      </c>
      <c r="D81" s="22">
        <f t="shared" si="1"/>
        <v>1366.752</v>
      </c>
      <c r="E81" s="21">
        <v>0.04</v>
      </c>
    </row>
    <row r="82" spans="1:5" ht="38.25">
      <c r="A82" s="7" t="s">
        <v>87</v>
      </c>
      <c r="B82" s="8" t="s">
        <v>171</v>
      </c>
      <c r="C82" s="8" t="s">
        <v>164</v>
      </c>
      <c r="D82" s="22">
        <f t="shared" si="1"/>
        <v>1025.0639999999999</v>
      </c>
      <c r="E82" s="21">
        <v>0.03</v>
      </c>
    </row>
    <row r="83" spans="1:5" ht="25.5">
      <c r="A83" s="7" t="s">
        <v>180</v>
      </c>
      <c r="B83" s="8" t="s">
        <v>172</v>
      </c>
      <c r="C83" s="8" t="s">
        <v>102</v>
      </c>
      <c r="D83" s="22">
        <f t="shared" si="1"/>
        <v>8542.2000000000007</v>
      </c>
      <c r="E83" s="21">
        <v>0.25</v>
      </c>
    </row>
    <row r="84" spans="1:5" ht="25.5">
      <c r="A84" s="8" t="s">
        <v>264</v>
      </c>
      <c r="B84" s="9" t="s">
        <v>89</v>
      </c>
      <c r="C84" s="9"/>
      <c r="D84" s="22">
        <f t="shared" si="1"/>
        <v>54328.392</v>
      </c>
      <c r="E84" s="21">
        <f>SUM(E85:E88)</f>
        <v>1.5899999999999999</v>
      </c>
    </row>
    <row r="85" spans="1:5" ht="76.5">
      <c r="A85" s="7" t="s">
        <v>265</v>
      </c>
      <c r="B85" s="8" t="s">
        <v>288</v>
      </c>
      <c r="C85" s="8" t="s">
        <v>238</v>
      </c>
      <c r="D85" s="22">
        <f t="shared" si="1"/>
        <v>40660.872000000003</v>
      </c>
      <c r="E85" s="21">
        <v>1.19</v>
      </c>
    </row>
    <row r="86" spans="1:5" ht="76.5">
      <c r="A86" s="7" t="s">
        <v>263</v>
      </c>
      <c r="B86" s="8" t="s">
        <v>93</v>
      </c>
      <c r="C86" s="8" t="s">
        <v>238</v>
      </c>
      <c r="D86" s="22">
        <f t="shared" si="1"/>
        <v>8200.5119999999988</v>
      </c>
      <c r="E86" s="21">
        <v>0.24</v>
      </c>
    </row>
    <row r="87" spans="1:5" ht="76.5">
      <c r="A87" s="7" t="s">
        <v>266</v>
      </c>
      <c r="B87" s="8" t="s">
        <v>95</v>
      </c>
      <c r="C87" s="8" t="s">
        <v>238</v>
      </c>
      <c r="D87" s="22">
        <f t="shared" si="1"/>
        <v>1366.752</v>
      </c>
      <c r="E87" s="21">
        <v>0.04</v>
      </c>
    </row>
    <row r="88" spans="1:5" ht="76.5">
      <c r="A88" s="7" t="s">
        <v>267</v>
      </c>
      <c r="B88" s="8" t="s">
        <v>96</v>
      </c>
      <c r="C88" s="8" t="s">
        <v>238</v>
      </c>
      <c r="D88" s="22">
        <f t="shared" si="1"/>
        <v>4100.2559999999994</v>
      </c>
      <c r="E88" s="21">
        <v>0.12</v>
      </c>
    </row>
    <row r="89" spans="1:5">
      <c r="A89" s="33" t="s">
        <v>182</v>
      </c>
      <c r="B89" s="34"/>
      <c r="C89" s="34"/>
      <c r="D89" s="34"/>
      <c r="E89" s="21"/>
    </row>
    <row r="90" spans="1:5" ht="89.25">
      <c r="A90" s="16" t="s">
        <v>88</v>
      </c>
      <c r="B90" s="8" t="s">
        <v>278</v>
      </c>
      <c r="C90" s="8"/>
      <c r="D90" s="22">
        <f t="shared" si="1"/>
        <v>31093.608</v>
      </c>
      <c r="E90" s="21">
        <f>SUM(E91:E94)</f>
        <v>0.91</v>
      </c>
    </row>
    <row r="91" spans="1:5" ht="76.5">
      <c r="A91" s="8" t="s">
        <v>90</v>
      </c>
      <c r="B91" s="8" t="s">
        <v>255</v>
      </c>
      <c r="C91" s="8" t="s">
        <v>238</v>
      </c>
      <c r="D91" s="22">
        <f t="shared" si="1"/>
        <v>9567.264000000001</v>
      </c>
      <c r="E91" s="21">
        <v>0.28000000000000003</v>
      </c>
    </row>
    <row r="92" spans="1:5" ht="76.5">
      <c r="A92" s="8" t="s">
        <v>92</v>
      </c>
      <c r="B92" s="8" t="s">
        <v>235</v>
      </c>
      <c r="C92" s="8" t="s">
        <v>238</v>
      </c>
      <c r="D92" s="22">
        <f t="shared" si="1"/>
        <v>13667.52</v>
      </c>
      <c r="E92" s="21">
        <v>0.4</v>
      </c>
    </row>
    <row r="93" spans="1:5" ht="76.5">
      <c r="A93" s="8" t="s">
        <v>94</v>
      </c>
      <c r="B93" s="8" t="s">
        <v>177</v>
      </c>
      <c r="C93" s="8" t="s">
        <v>238</v>
      </c>
      <c r="D93" s="22">
        <f t="shared" si="1"/>
        <v>4783.6320000000005</v>
      </c>
      <c r="E93" s="21">
        <v>0.14000000000000001</v>
      </c>
    </row>
    <row r="94" spans="1:5">
      <c r="A94" s="8" t="s">
        <v>240</v>
      </c>
      <c r="B94" s="8" t="s">
        <v>178</v>
      </c>
      <c r="C94" s="8" t="s">
        <v>191</v>
      </c>
      <c r="D94" s="22">
        <f t="shared" si="1"/>
        <v>3075.192</v>
      </c>
      <c r="E94" s="21">
        <v>0.09</v>
      </c>
    </row>
    <row r="95" spans="1:5" ht="76.5">
      <c r="A95" s="8" t="s">
        <v>179</v>
      </c>
      <c r="B95" s="8" t="s">
        <v>271</v>
      </c>
      <c r="C95" s="8"/>
      <c r="D95" s="22">
        <f t="shared" si="1"/>
        <v>35535.552000000003</v>
      </c>
      <c r="E95" s="21">
        <f>SUM(E96:E99)</f>
        <v>1.04</v>
      </c>
    </row>
    <row r="96" spans="1:5">
      <c r="A96" s="8" t="s">
        <v>241</v>
      </c>
      <c r="B96" s="8" t="s">
        <v>103</v>
      </c>
      <c r="C96" s="8" t="s">
        <v>190</v>
      </c>
      <c r="D96" s="22">
        <f t="shared" si="1"/>
        <v>4783.6320000000005</v>
      </c>
      <c r="E96" s="21">
        <v>0.14000000000000001</v>
      </c>
    </row>
    <row r="97" spans="1:5" ht="76.5">
      <c r="A97" s="8" t="s">
        <v>106</v>
      </c>
      <c r="B97" s="8" t="s">
        <v>186</v>
      </c>
      <c r="C97" s="8" t="s">
        <v>238</v>
      </c>
      <c r="D97" s="22">
        <f t="shared" si="1"/>
        <v>4441.9440000000004</v>
      </c>
      <c r="E97" s="21">
        <v>0.13</v>
      </c>
    </row>
    <row r="98" spans="1:5">
      <c r="A98" s="8" t="s">
        <v>242</v>
      </c>
      <c r="B98" s="8" t="s">
        <v>236</v>
      </c>
      <c r="C98" s="8" t="s">
        <v>150</v>
      </c>
      <c r="D98" s="22">
        <f t="shared" si="1"/>
        <v>25968.288</v>
      </c>
      <c r="E98" s="21">
        <v>0.76</v>
      </c>
    </row>
    <row r="99" spans="1:5" ht="25.5">
      <c r="A99" s="8" t="s">
        <v>173</v>
      </c>
      <c r="B99" s="8" t="s">
        <v>104</v>
      </c>
      <c r="C99" s="8" t="s">
        <v>191</v>
      </c>
      <c r="D99" s="22">
        <f t="shared" si="1"/>
        <v>341.68799999999999</v>
      </c>
      <c r="E99" s="21">
        <v>0.01</v>
      </c>
    </row>
    <row r="100" spans="1:5" ht="76.5">
      <c r="A100" s="8" t="s">
        <v>98</v>
      </c>
      <c r="B100" s="9" t="s">
        <v>99</v>
      </c>
      <c r="C100" s="9"/>
      <c r="D100" s="22">
        <f t="shared" si="1"/>
        <v>341.68799999999999</v>
      </c>
      <c r="E100" s="21">
        <f>SUM(E101)</f>
        <v>0.01</v>
      </c>
    </row>
    <row r="101" spans="1:5" ht="76.5">
      <c r="A101" s="7" t="s">
        <v>100</v>
      </c>
      <c r="B101" s="8" t="s">
        <v>99</v>
      </c>
      <c r="C101" s="8" t="s">
        <v>174</v>
      </c>
      <c r="D101" s="22">
        <f t="shared" si="1"/>
        <v>341.68799999999999</v>
      </c>
      <c r="E101" s="21">
        <v>0.01</v>
      </c>
    </row>
    <row r="102" spans="1:5" ht="51">
      <c r="A102" s="8" t="s">
        <v>268</v>
      </c>
      <c r="B102" s="9" t="s">
        <v>101</v>
      </c>
      <c r="C102" s="9"/>
      <c r="D102" s="22">
        <f t="shared" si="1"/>
        <v>8542.2000000000007</v>
      </c>
      <c r="E102" s="21">
        <f>SUM(E103)</f>
        <v>0.25</v>
      </c>
    </row>
    <row r="103" spans="1:5" ht="63.75">
      <c r="A103" s="8" t="s">
        <v>269</v>
      </c>
      <c r="B103" s="8" t="s">
        <v>101</v>
      </c>
      <c r="C103" s="15" t="s">
        <v>237</v>
      </c>
      <c r="D103" s="22">
        <f t="shared" si="1"/>
        <v>8542.2000000000007</v>
      </c>
      <c r="E103" s="21">
        <v>0.25</v>
      </c>
    </row>
    <row r="104" spans="1:5">
      <c r="A104" s="7"/>
      <c r="B104" s="17" t="s">
        <v>105</v>
      </c>
      <c r="C104" s="15"/>
      <c r="D104" s="22">
        <f t="shared" si="1"/>
        <v>654674.20799999998</v>
      </c>
      <c r="E104" s="21">
        <v>19.16</v>
      </c>
    </row>
  </sheetData>
  <mergeCells count="7">
    <mergeCell ref="A89:D89"/>
    <mergeCell ref="A2:D2"/>
    <mergeCell ref="A3:D3"/>
    <mergeCell ref="A4:D4"/>
    <mergeCell ref="A5:D5"/>
    <mergeCell ref="A8:D8"/>
    <mergeCell ref="A52:D52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E105"/>
  <sheetViews>
    <sheetView workbookViewId="0">
      <selection activeCell="E104" sqref="E104"/>
    </sheetView>
  </sheetViews>
  <sheetFormatPr defaultRowHeight="15"/>
  <cols>
    <col min="1" max="1" width="5.28515625" customWidth="1"/>
    <col min="2" max="2" width="53.85546875" customWidth="1"/>
    <col min="3" max="3" width="13.5703125" customWidth="1"/>
    <col min="4" max="4" width="10.42578125" customWidth="1"/>
    <col min="5" max="5" width="12.140625" customWidth="1"/>
  </cols>
  <sheetData>
    <row r="1" spans="1:5" ht="15.75">
      <c r="A1" s="1"/>
    </row>
    <row r="2" spans="1:5" ht="15.75">
      <c r="A2" s="40" t="s">
        <v>0</v>
      </c>
      <c r="B2" s="40"/>
      <c r="C2" s="40"/>
      <c r="D2" s="40"/>
    </row>
    <row r="3" spans="1:5" ht="15.75">
      <c r="A3" s="40" t="s">
        <v>183</v>
      </c>
      <c r="B3" s="40"/>
      <c r="C3" s="40"/>
      <c r="D3" s="40"/>
    </row>
    <row r="4" spans="1:5" ht="15.75">
      <c r="A4" s="40" t="s">
        <v>1</v>
      </c>
      <c r="B4" s="40"/>
      <c r="C4" s="40"/>
      <c r="D4" s="40"/>
    </row>
    <row r="5" spans="1:5" ht="15.75">
      <c r="A5" s="41" t="s">
        <v>210</v>
      </c>
      <c r="B5" s="42"/>
      <c r="C5" s="42"/>
      <c r="D5" s="42"/>
    </row>
    <row r="6" spans="1:5" ht="18.75">
      <c r="A6" s="2"/>
    </row>
    <row r="7" spans="1:5" ht="76.5">
      <c r="A7" s="18" t="s">
        <v>2</v>
      </c>
      <c r="B7" s="18" t="s">
        <v>3</v>
      </c>
      <c r="C7" s="18" t="s">
        <v>4</v>
      </c>
      <c r="D7" s="18" t="s">
        <v>5</v>
      </c>
      <c r="E7" s="18" t="s">
        <v>6</v>
      </c>
    </row>
    <row r="8" spans="1:5" ht="50.25" customHeight="1">
      <c r="A8" s="43" t="s">
        <v>7</v>
      </c>
      <c r="B8" s="44"/>
      <c r="C8" s="44"/>
      <c r="D8" s="44"/>
      <c r="E8" s="21"/>
    </row>
    <row r="9" spans="1:5" ht="25.5">
      <c r="A9" s="8" t="s">
        <v>8</v>
      </c>
      <c r="B9" s="9" t="s">
        <v>9</v>
      </c>
      <c r="C9" s="9"/>
      <c r="D9" s="22">
        <f>E9*1478.3*12</f>
        <v>1419.1679999999997</v>
      </c>
      <c r="E9" s="21">
        <f>SUM(E10:E14)</f>
        <v>7.9999999999999988E-2</v>
      </c>
    </row>
    <row r="10" spans="1:5" ht="38.25">
      <c r="A10" s="7" t="s">
        <v>10</v>
      </c>
      <c r="B10" s="8" t="s">
        <v>108</v>
      </c>
      <c r="C10" s="8" t="s">
        <v>33</v>
      </c>
      <c r="D10" s="22">
        <f t="shared" ref="D10:D73" si="0">E10*1478.3*12</f>
        <v>354.79199999999997</v>
      </c>
      <c r="E10" s="21">
        <v>0.02</v>
      </c>
    </row>
    <row r="11" spans="1:5" ht="38.25">
      <c r="A11" s="7" t="s">
        <v>12</v>
      </c>
      <c r="B11" s="8" t="s">
        <v>109</v>
      </c>
      <c r="C11" s="8" t="s">
        <v>33</v>
      </c>
      <c r="D11" s="22">
        <f t="shared" si="0"/>
        <v>354.79199999999997</v>
      </c>
      <c r="E11" s="21">
        <v>0.02</v>
      </c>
    </row>
    <row r="12" spans="1:5" ht="51">
      <c r="A12" s="7" t="s">
        <v>175</v>
      </c>
      <c r="B12" s="8" t="s">
        <v>110</v>
      </c>
      <c r="C12" s="8" t="s">
        <v>111</v>
      </c>
      <c r="D12" s="22">
        <f t="shared" si="0"/>
        <v>354.79199999999997</v>
      </c>
      <c r="E12" s="21">
        <v>0.02</v>
      </c>
    </row>
    <row r="13" spans="1:5" ht="25.5">
      <c r="A13" s="7" t="s">
        <v>176</v>
      </c>
      <c r="B13" s="8" t="s">
        <v>195</v>
      </c>
      <c r="C13" s="8" t="s">
        <v>196</v>
      </c>
      <c r="D13" s="22">
        <f t="shared" si="0"/>
        <v>177.39599999999999</v>
      </c>
      <c r="E13" s="21">
        <v>0.01</v>
      </c>
    </row>
    <row r="14" spans="1:5" ht="38.25">
      <c r="A14" s="7" t="s">
        <v>225</v>
      </c>
      <c r="B14" s="8" t="s">
        <v>112</v>
      </c>
      <c r="C14" s="8" t="s">
        <v>113</v>
      </c>
      <c r="D14" s="22">
        <f t="shared" si="0"/>
        <v>177.39599999999999</v>
      </c>
      <c r="E14" s="21">
        <v>0.01</v>
      </c>
    </row>
    <row r="15" spans="1:5">
      <c r="A15" s="8" t="s">
        <v>13</v>
      </c>
      <c r="B15" s="9" t="s">
        <v>14</v>
      </c>
      <c r="C15" s="9"/>
      <c r="D15" s="22">
        <f t="shared" si="0"/>
        <v>1064.376</v>
      </c>
      <c r="E15" s="21">
        <f>SUM(E16:E18)</f>
        <v>0.06</v>
      </c>
    </row>
    <row r="16" spans="1:5" ht="38.25">
      <c r="A16" s="7" t="s">
        <v>15</v>
      </c>
      <c r="B16" s="8" t="s">
        <v>114</v>
      </c>
      <c r="C16" s="8" t="s">
        <v>33</v>
      </c>
      <c r="D16" s="22">
        <f t="shared" si="0"/>
        <v>354.79199999999997</v>
      </c>
      <c r="E16" s="21">
        <v>0.02</v>
      </c>
    </row>
    <row r="17" spans="1:5" ht="63.75">
      <c r="A17" s="7" t="s">
        <v>116</v>
      </c>
      <c r="B17" s="8" t="s">
        <v>115</v>
      </c>
      <c r="C17" s="8" t="s">
        <v>33</v>
      </c>
      <c r="D17" s="22">
        <f t="shared" si="0"/>
        <v>354.79199999999997</v>
      </c>
      <c r="E17" s="21">
        <v>0.02</v>
      </c>
    </row>
    <row r="18" spans="1:5" ht="38.25">
      <c r="A18" s="7" t="s">
        <v>16</v>
      </c>
      <c r="B18" s="8" t="s">
        <v>17</v>
      </c>
      <c r="C18" s="8" t="s">
        <v>33</v>
      </c>
      <c r="D18" s="22">
        <f t="shared" si="0"/>
        <v>354.79199999999997</v>
      </c>
      <c r="E18" s="21">
        <v>0.02</v>
      </c>
    </row>
    <row r="19" spans="1:5" ht="25.5">
      <c r="A19" s="8" t="s">
        <v>18</v>
      </c>
      <c r="B19" s="9" t="s">
        <v>19</v>
      </c>
      <c r="C19" s="9"/>
      <c r="D19" s="22">
        <f t="shared" si="0"/>
        <v>532.18799999999999</v>
      </c>
      <c r="E19" s="21">
        <f>SUM(E20:E22)</f>
        <v>0.03</v>
      </c>
    </row>
    <row r="20" spans="1:5" ht="76.5">
      <c r="A20" s="7" t="s">
        <v>20</v>
      </c>
      <c r="B20" s="8" t="s">
        <v>118</v>
      </c>
      <c r="C20" s="8" t="s">
        <v>33</v>
      </c>
      <c r="D20" s="22">
        <f t="shared" si="0"/>
        <v>177.39599999999999</v>
      </c>
      <c r="E20" s="21">
        <v>0.01</v>
      </c>
    </row>
    <row r="21" spans="1:5" ht="51">
      <c r="A21" s="7" t="s">
        <v>21</v>
      </c>
      <c r="B21" s="8" t="s">
        <v>119</v>
      </c>
      <c r="C21" s="8" t="s">
        <v>33</v>
      </c>
      <c r="D21" s="22">
        <f t="shared" si="0"/>
        <v>177.39599999999999</v>
      </c>
      <c r="E21" s="21">
        <v>0.01</v>
      </c>
    </row>
    <row r="22" spans="1:5" ht="51">
      <c r="A22" s="7" t="s">
        <v>117</v>
      </c>
      <c r="B22" s="8" t="s">
        <v>120</v>
      </c>
      <c r="C22" s="8" t="s">
        <v>113</v>
      </c>
      <c r="D22" s="22">
        <f t="shared" si="0"/>
        <v>177.39599999999999</v>
      </c>
      <c r="E22" s="21">
        <v>0.01</v>
      </c>
    </row>
    <row r="23" spans="1:5" ht="25.5">
      <c r="A23" s="8" t="s">
        <v>22</v>
      </c>
      <c r="B23" s="9" t="s">
        <v>224</v>
      </c>
      <c r="C23" s="9"/>
      <c r="D23" s="22">
        <f t="shared" si="0"/>
        <v>532.18799999999999</v>
      </c>
      <c r="E23" s="21">
        <f>SUM(E24:E26)</f>
        <v>0.03</v>
      </c>
    </row>
    <row r="24" spans="1:5" ht="38.25">
      <c r="A24" s="7" t="s">
        <v>23</v>
      </c>
      <c r="B24" s="8" t="s">
        <v>123</v>
      </c>
      <c r="C24" s="8" t="s">
        <v>33</v>
      </c>
      <c r="D24" s="22">
        <f t="shared" si="0"/>
        <v>177.39599999999999</v>
      </c>
      <c r="E24" s="21">
        <v>0.01</v>
      </c>
    </row>
    <row r="25" spans="1:5" ht="63.75">
      <c r="A25" s="7" t="s">
        <v>24</v>
      </c>
      <c r="B25" s="8" t="s">
        <v>122</v>
      </c>
      <c r="C25" s="8" t="s">
        <v>33</v>
      </c>
      <c r="D25" s="22">
        <f t="shared" si="0"/>
        <v>177.39599999999999</v>
      </c>
      <c r="E25" s="21">
        <v>0.01</v>
      </c>
    </row>
    <row r="26" spans="1:5" ht="38.25">
      <c r="A26" s="7" t="s">
        <v>226</v>
      </c>
      <c r="B26" s="8" t="s">
        <v>28</v>
      </c>
      <c r="C26" s="8" t="s">
        <v>113</v>
      </c>
      <c r="D26" s="22">
        <f t="shared" si="0"/>
        <v>177.39599999999999</v>
      </c>
      <c r="E26" s="21">
        <v>0.01</v>
      </c>
    </row>
    <row r="27" spans="1:5" ht="25.5">
      <c r="A27" s="8" t="s">
        <v>25</v>
      </c>
      <c r="B27" s="9" t="s">
        <v>30</v>
      </c>
      <c r="C27" s="9"/>
      <c r="D27" s="22">
        <f t="shared" si="0"/>
        <v>11885.531999999999</v>
      </c>
      <c r="E27" s="21">
        <f>SUM(E28:E33)</f>
        <v>0.67</v>
      </c>
    </row>
    <row r="28" spans="1:5">
      <c r="A28" s="12" t="s">
        <v>26</v>
      </c>
      <c r="B28" s="13" t="s">
        <v>127</v>
      </c>
      <c r="C28" s="8" t="s">
        <v>11</v>
      </c>
      <c r="D28" s="22">
        <f t="shared" si="0"/>
        <v>886.98</v>
      </c>
      <c r="E28" s="21">
        <v>0.05</v>
      </c>
    </row>
    <row r="29" spans="1:5" ht="89.25">
      <c r="A29" s="7" t="s">
        <v>27</v>
      </c>
      <c r="B29" s="8" t="s">
        <v>128</v>
      </c>
      <c r="C29" s="8" t="s">
        <v>11</v>
      </c>
      <c r="D29" s="22">
        <f t="shared" si="0"/>
        <v>709.58399999999995</v>
      </c>
      <c r="E29" s="21">
        <v>0.04</v>
      </c>
    </row>
    <row r="30" spans="1:5" ht="51">
      <c r="A30" s="7" t="s">
        <v>124</v>
      </c>
      <c r="B30" s="8" t="s">
        <v>129</v>
      </c>
      <c r="C30" s="8" t="s">
        <v>111</v>
      </c>
      <c r="D30" s="22">
        <f t="shared" si="0"/>
        <v>532.18799999999999</v>
      </c>
      <c r="E30" s="21">
        <v>0.03</v>
      </c>
    </row>
    <row r="31" spans="1:5" ht="38.25">
      <c r="A31" s="7" t="s">
        <v>125</v>
      </c>
      <c r="B31" s="8" t="s">
        <v>130</v>
      </c>
      <c r="C31" s="8" t="s">
        <v>111</v>
      </c>
      <c r="D31" s="22">
        <f t="shared" si="0"/>
        <v>1064.376</v>
      </c>
      <c r="E31" s="21">
        <v>0.06</v>
      </c>
    </row>
    <row r="32" spans="1:5" ht="25.5">
      <c r="A32" s="7" t="s">
        <v>126</v>
      </c>
      <c r="B32" s="8" t="s">
        <v>131</v>
      </c>
      <c r="C32" s="8" t="s">
        <v>97</v>
      </c>
      <c r="D32" s="22">
        <f t="shared" si="0"/>
        <v>1773.96</v>
      </c>
      <c r="E32" s="21">
        <v>0.1</v>
      </c>
    </row>
    <row r="33" spans="1:5" ht="38.25">
      <c r="A33" s="7" t="s">
        <v>227</v>
      </c>
      <c r="B33" s="8" t="s">
        <v>280</v>
      </c>
      <c r="C33" s="8" t="s">
        <v>113</v>
      </c>
      <c r="D33" s="22">
        <f t="shared" si="0"/>
        <v>6918.4440000000004</v>
      </c>
      <c r="E33" s="21">
        <v>0.39</v>
      </c>
    </row>
    <row r="34" spans="1:5" ht="25.5">
      <c r="A34" s="8" t="s">
        <v>29</v>
      </c>
      <c r="B34" s="9" t="s">
        <v>36</v>
      </c>
      <c r="C34" s="9"/>
      <c r="D34" s="22">
        <f t="shared" si="0"/>
        <v>532.18799999999999</v>
      </c>
      <c r="E34" s="21">
        <f>SUM(E35:E37)</f>
        <v>0.03</v>
      </c>
    </row>
    <row r="35" spans="1:5" ht="38.25">
      <c r="A35" s="7" t="s">
        <v>31</v>
      </c>
      <c r="B35" s="8" t="s">
        <v>132</v>
      </c>
      <c r="C35" s="8" t="s">
        <v>33</v>
      </c>
      <c r="D35" s="22">
        <f t="shared" si="0"/>
        <v>177.39599999999999</v>
      </c>
      <c r="E35" s="21">
        <v>0.01</v>
      </c>
    </row>
    <row r="36" spans="1:5" ht="51">
      <c r="A36" s="7" t="s">
        <v>32</v>
      </c>
      <c r="B36" s="8" t="s">
        <v>133</v>
      </c>
      <c r="C36" s="8" t="s">
        <v>33</v>
      </c>
      <c r="D36" s="22">
        <f t="shared" si="0"/>
        <v>177.39599999999999</v>
      </c>
      <c r="E36" s="21">
        <v>0.01</v>
      </c>
    </row>
    <row r="37" spans="1:5" ht="38.25">
      <c r="A37" s="7" t="s">
        <v>34</v>
      </c>
      <c r="B37" s="8" t="s">
        <v>134</v>
      </c>
      <c r="C37" s="8" t="s">
        <v>113</v>
      </c>
      <c r="D37" s="22">
        <f t="shared" si="0"/>
        <v>177.39599999999999</v>
      </c>
      <c r="E37" s="21">
        <v>0.01</v>
      </c>
    </row>
    <row r="38" spans="1:5" ht="25.5">
      <c r="A38" s="8" t="s">
        <v>35</v>
      </c>
      <c r="B38" s="9" t="s">
        <v>39</v>
      </c>
      <c r="C38" s="9"/>
      <c r="D38" s="22">
        <f t="shared" si="0"/>
        <v>1241.7719999999997</v>
      </c>
      <c r="E38" s="21">
        <f>SUM(E39:E42)</f>
        <v>6.9999999999999993E-2</v>
      </c>
    </row>
    <row r="39" spans="1:5" ht="25.5">
      <c r="A39" s="8" t="s">
        <v>37</v>
      </c>
      <c r="B39" s="8" t="s">
        <v>137</v>
      </c>
      <c r="C39" s="8" t="s">
        <v>33</v>
      </c>
      <c r="D39" s="22">
        <f t="shared" si="0"/>
        <v>354.79199999999997</v>
      </c>
      <c r="E39" s="21">
        <v>0.02</v>
      </c>
    </row>
    <row r="40" spans="1:5" ht="51">
      <c r="A40" s="8" t="s">
        <v>230</v>
      </c>
      <c r="B40" s="8" t="s">
        <v>299</v>
      </c>
      <c r="C40" s="8" t="s">
        <v>139</v>
      </c>
      <c r="D40" s="22">
        <f t="shared" si="0"/>
        <v>354.79199999999997</v>
      </c>
      <c r="E40" s="21">
        <v>0.02</v>
      </c>
    </row>
    <row r="41" spans="1:5" ht="38.25">
      <c r="A41" s="8" t="s">
        <v>135</v>
      </c>
      <c r="B41" s="8" t="s">
        <v>138</v>
      </c>
      <c r="C41" s="8" t="s">
        <v>33</v>
      </c>
      <c r="D41" s="22">
        <f t="shared" si="0"/>
        <v>354.79199999999997</v>
      </c>
      <c r="E41" s="21">
        <v>0.02</v>
      </c>
    </row>
    <row r="42" spans="1:5" ht="38.25">
      <c r="A42" s="8" t="s">
        <v>136</v>
      </c>
      <c r="B42" s="8" t="s">
        <v>121</v>
      </c>
      <c r="C42" s="8" t="s">
        <v>113</v>
      </c>
      <c r="D42" s="22">
        <f t="shared" si="0"/>
        <v>177.39599999999999</v>
      </c>
      <c r="E42" s="21">
        <v>0.01</v>
      </c>
    </row>
    <row r="43" spans="1:5" ht="25.5">
      <c r="A43" s="8" t="s">
        <v>38</v>
      </c>
      <c r="B43" s="9" t="s">
        <v>140</v>
      </c>
      <c r="C43" s="9"/>
      <c r="D43" s="22">
        <f t="shared" si="0"/>
        <v>532.18799999999999</v>
      </c>
      <c r="E43" s="21">
        <f>SUM(E44:E46)</f>
        <v>0.03</v>
      </c>
    </row>
    <row r="44" spans="1:5" ht="76.5">
      <c r="A44" s="7" t="s">
        <v>40</v>
      </c>
      <c r="B44" s="8" t="s">
        <v>142</v>
      </c>
      <c r="C44" s="8" t="s">
        <v>33</v>
      </c>
      <c r="D44" s="22">
        <f t="shared" si="0"/>
        <v>177.39599999999999</v>
      </c>
      <c r="E44" s="21">
        <v>0.01</v>
      </c>
    </row>
    <row r="45" spans="1:5">
      <c r="A45" s="7" t="s">
        <v>41</v>
      </c>
      <c r="B45" s="8" t="s">
        <v>143</v>
      </c>
      <c r="C45" s="8" t="s">
        <v>33</v>
      </c>
      <c r="D45" s="22">
        <f t="shared" si="0"/>
        <v>177.39599999999999</v>
      </c>
      <c r="E45" s="21">
        <v>0.01</v>
      </c>
    </row>
    <row r="46" spans="1:5" ht="38.25">
      <c r="A46" s="7" t="s">
        <v>141</v>
      </c>
      <c r="B46" s="8" t="s">
        <v>144</v>
      </c>
      <c r="C46" s="8" t="s">
        <v>113</v>
      </c>
      <c r="D46" s="22">
        <f t="shared" si="0"/>
        <v>177.39599999999999</v>
      </c>
      <c r="E46" s="21">
        <v>0.01</v>
      </c>
    </row>
    <row r="47" spans="1:5" ht="76.5">
      <c r="A47" s="7" t="s">
        <v>42</v>
      </c>
      <c r="B47" s="9" t="s">
        <v>145</v>
      </c>
      <c r="C47" s="8"/>
      <c r="D47" s="22">
        <f t="shared" si="0"/>
        <v>40978.476000000002</v>
      </c>
      <c r="E47" s="21">
        <f>SUM(E48)</f>
        <v>2.31</v>
      </c>
    </row>
    <row r="48" spans="1:5" ht="38.25">
      <c r="A48" s="7" t="s">
        <v>43</v>
      </c>
      <c r="B48" s="8" t="s">
        <v>272</v>
      </c>
      <c r="C48" s="8" t="s">
        <v>33</v>
      </c>
      <c r="D48" s="22">
        <f t="shared" si="0"/>
        <v>40978.476000000002</v>
      </c>
      <c r="E48" s="21">
        <v>2.31</v>
      </c>
    </row>
    <row r="49" spans="1:5" ht="38.25">
      <c r="A49" s="8" t="s">
        <v>44</v>
      </c>
      <c r="B49" s="9" t="s">
        <v>45</v>
      </c>
      <c r="C49" s="9"/>
      <c r="D49" s="22">
        <f t="shared" si="0"/>
        <v>5499.2759999999998</v>
      </c>
      <c r="E49" s="21">
        <f>SUM(E50:E51)</f>
        <v>0.31</v>
      </c>
    </row>
    <row r="50" spans="1:5" ht="63.75">
      <c r="A50" s="7" t="s">
        <v>46</v>
      </c>
      <c r="B50" s="8" t="s">
        <v>199</v>
      </c>
      <c r="C50" s="8" t="s">
        <v>33</v>
      </c>
      <c r="D50" s="22">
        <f t="shared" si="0"/>
        <v>2128.752</v>
      </c>
      <c r="E50" s="21">
        <v>0.12</v>
      </c>
    </row>
    <row r="51" spans="1:5" ht="51">
      <c r="A51" s="7" t="s">
        <v>48</v>
      </c>
      <c r="B51" s="8" t="s">
        <v>49</v>
      </c>
      <c r="C51" s="8" t="s">
        <v>146</v>
      </c>
      <c r="D51" s="22">
        <f t="shared" si="0"/>
        <v>3370.5240000000003</v>
      </c>
      <c r="E51" s="21">
        <v>0.19</v>
      </c>
    </row>
    <row r="52" spans="1:5" ht="23.25" customHeight="1">
      <c r="A52" s="36" t="s">
        <v>50</v>
      </c>
      <c r="B52" s="37"/>
      <c r="C52" s="37"/>
      <c r="D52" s="37"/>
      <c r="E52" s="21"/>
    </row>
    <row r="53" spans="1:5" ht="25.5">
      <c r="A53" s="8" t="s">
        <v>51</v>
      </c>
      <c r="B53" s="9" t="s">
        <v>147</v>
      </c>
      <c r="C53" s="9"/>
      <c r="D53" s="22">
        <f t="shared" si="0"/>
        <v>4789.692</v>
      </c>
      <c r="E53" s="21">
        <f>SUM(E54:E55)</f>
        <v>0.27</v>
      </c>
    </row>
    <row r="54" spans="1:5" ht="51">
      <c r="A54" s="7" t="s">
        <v>52</v>
      </c>
      <c r="B54" s="8" t="s">
        <v>148</v>
      </c>
      <c r="C54" s="8" t="s">
        <v>33</v>
      </c>
      <c r="D54" s="22">
        <f t="shared" si="0"/>
        <v>4612.2960000000003</v>
      </c>
      <c r="E54" s="21">
        <v>0.26</v>
      </c>
    </row>
    <row r="55" spans="1:5" ht="38.25">
      <c r="A55" s="7" t="s">
        <v>53</v>
      </c>
      <c r="B55" s="8" t="s">
        <v>134</v>
      </c>
      <c r="C55" s="8" t="s">
        <v>113</v>
      </c>
      <c r="D55" s="22">
        <f t="shared" si="0"/>
        <v>177.39599999999999</v>
      </c>
      <c r="E55" s="21">
        <v>0.01</v>
      </c>
    </row>
    <row r="56" spans="1:5" ht="51">
      <c r="A56" s="8" t="s">
        <v>54</v>
      </c>
      <c r="B56" s="9" t="s">
        <v>220</v>
      </c>
      <c r="C56" s="9"/>
      <c r="D56" s="22">
        <f t="shared" si="0"/>
        <v>46832.543999999994</v>
      </c>
      <c r="E56" s="21">
        <f>SUM(E57:E64)</f>
        <v>2.6399999999999997</v>
      </c>
    </row>
    <row r="57" spans="1:5" ht="51">
      <c r="A57" s="7" t="s">
        <v>239</v>
      </c>
      <c r="B57" s="8" t="s">
        <v>156</v>
      </c>
      <c r="C57" s="8" t="s">
        <v>162</v>
      </c>
      <c r="D57" s="22">
        <f t="shared" si="0"/>
        <v>5676.6719999999996</v>
      </c>
      <c r="E57" s="21">
        <v>0.32</v>
      </c>
    </row>
    <row r="58" spans="1:5" ht="25.5">
      <c r="A58" s="7" t="s">
        <v>55</v>
      </c>
      <c r="B58" s="8" t="s">
        <v>157</v>
      </c>
      <c r="C58" s="8" t="s">
        <v>33</v>
      </c>
      <c r="D58" s="22">
        <f t="shared" si="0"/>
        <v>3193.1279999999997</v>
      </c>
      <c r="E58" s="21">
        <v>0.18</v>
      </c>
    </row>
    <row r="59" spans="1:5" ht="25.5">
      <c r="A59" s="7" t="s">
        <v>151</v>
      </c>
      <c r="B59" s="8" t="s">
        <v>158</v>
      </c>
      <c r="C59" s="8" t="s">
        <v>33</v>
      </c>
      <c r="D59" s="22">
        <f t="shared" si="0"/>
        <v>7628.0280000000002</v>
      </c>
      <c r="E59" s="21">
        <v>0.43</v>
      </c>
    </row>
    <row r="60" spans="1:5">
      <c r="A60" s="7" t="s">
        <v>152</v>
      </c>
      <c r="B60" s="8" t="s">
        <v>160</v>
      </c>
      <c r="C60" s="8" t="s">
        <v>33</v>
      </c>
      <c r="D60" s="22">
        <f t="shared" si="0"/>
        <v>3902.712</v>
      </c>
      <c r="E60" s="21">
        <v>0.22</v>
      </c>
    </row>
    <row r="61" spans="1:5">
      <c r="A61" s="7" t="s">
        <v>153</v>
      </c>
      <c r="B61" s="8" t="s">
        <v>75</v>
      </c>
      <c r="C61" s="8" t="s">
        <v>33</v>
      </c>
      <c r="D61" s="22">
        <f t="shared" si="0"/>
        <v>3725.3159999999998</v>
      </c>
      <c r="E61" s="21">
        <v>0.21</v>
      </c>
    </row>
    <row r="62" spans="1:5" ht="25.5">
      <c r="A62" s="7" t="s">
        <v>154</v>
      </c>
      <c r="B62" s="8" t="s">
        <v>161</v>
      </c>
      <c r="C62" s="8" t="s">
        <v>163</v>
      </c>
      <c r="D62" s="22">
        <f t="shared" si="0"/>
        <v>6563.652</v>
      </c>
      <c r="E62" s="21">
        <v>0.37</v>
      </c>
    </row>
    <row r="63" spans="1:5" ht="25.5">
      <c r="A63" s="7" t="s">
        <v>249</v>
      </c>
      <c r="B63" s="8" t="s">
        <v>221</v>
      </c>
      <c r="C63" s="8" t="s">
        <v>97</v>
      </c>
      <c r="D63" s="22">
        <f t="shared" si="0"/>
        <v>10466.363999999998</v>
      </c>
      <c r="E63" s="21">
        <v>0.59</v>
      </c>
    </row>
    <row r="64" spans="1:5" ht="63.75">
      <c r="A64" s="14" t="s">
        <v>155</v>
      </c>
      <c r="B64" s="8" t="s">
        <v>159</v>
      </c>
      <c r="C64" s="8" t="s">
        <v>139</v>
      </c>
      <c r="D64" s="22">
        <f t="shared" si="0"/>
        <v>5676.6719999999996</v>
      </c>
      <c r="E64" s="21">
        <v>0.32</v>
      </c>
    </row>
    <row r="65" spans="1:5" ht="38.25">
      <c r="A65" s="8" t="s">
        <v>56</v>
      </c>
      <c r="B65" s="9" t="s">
        <v>57</v>
      </c>
      <c r="C65" s="9"/>
      <c r="D65" s="22">
        <f t="shared" si="0"/>
        <v>82134.348000000013</v>
      </c>
      <c r="E65" s="21">
        <f>SUM(E66:E71)</f>
        <v>4.6300000000000008</v>
      </c>
    </row>
    <row r="66" spans="1:5" ht="89.25">
      <c r="A66" s="7" t="s">
        <v>58</v>
      </c>
      <c r="B66" s="8" t="s">
        <v>59</v>
      </c>
      <c r="C66" s="8" t="s">
        <v>33</v>
      </c>
      <c r="D66" s="22">
        <f t="shared" si="0"/>
        <v>11530.74</v>
      </c>
      <c r="E66" s="21">
        <v>0.65</v>
      </c>
    </row>
    <row r="67" spans="1:5" ht="63.75">
      <c r="A67" s="7" t="s">
        <v>60</v>
      </c>
      <c r="B67" s="8" t="s">
        <v>61</v>
      </c>
      <c r="C67" s="8" t="s">
        <v>162</v>
      </c>
      <c r="D67" s="22">
        <f t="shared" si="0"/>
        <v>12240.323999999999</v>
      </c>
      <c r="E67" s="21">
        <v>0.69</v>
      </c>
    </row>
    <row r="68" spans="1:5" ht="38.25">
      <c r="A68" s="7" t="s">
        <v>62</v>
      </c>
      <c r="B68" s="8" t="s">
        <v>63</v>
      </c>
      <c r="C68" s="8" t="s">
        <v>164</v>
      </c>
      <c r="D68" s="22">
        <f t="shared" si="0"/>
        <v>4612.2960000000003</v>
      </c>
      <c r="E68" s="21">
        <v>0.26</v>
      </c>
    </row>
    <row r="69" spans="1:5" ht="51">
      <c r="A69" s="7" t="s">
        <v>64</v>
      </c>
      <c r="B69" s="8" t="s">
        <v>65</v>
      </c>
      <c r="C69" s="8" t="s">
        <v>139</v>
      </c>
      <c r="D69" s="22">
        <f t="shared" si="0"/>
        <v>1773.96</v>
      </c>
      <c r="E69" s="21">
        <v>0.1</v>
      </c>
    </row>
    <row r="70" spans="1:5" ht="38.25">
      <c r="A70" s="7" t="s">
        <v>66</v>
      </c>
      <c r="B70" s="8" t="s">
        <v>67</v>
      </c>
      <c r="C70" s="8" t="s">
        <v>164</v>
      </c>
      <c r="D70" s="22">
        <f t="shared" si="0"/>
        <v>19158.768</v>
      </c>
      <c r="E70" s="21">
        <v>1.08</v>
      </c>
    </row>
    <row r="71" spans="1:5" ht="51">
      <c r="A71" s="7" t="s">
        <v>68</v>
      </c>
      <c r="B71" s="8" t="s">
        <v>291</v>
      </c>
      <c r="C71" s="8" t="s">
        <v>139</v>
      </c>
      <c r="D71" s="22">
        <f t="shared" si="0"/>
        <v>32818.26</v>
      </c>
      <c r="E71" s="21">
        <v>1.85</v>
      </c>
    </row>
    <row r="72" spans="1:5" ht="38.25">
      <c r="A72" s="8" t="s">
        <v>69</v>
      </c>
      <c r="B72" s="9" t="s">
        <v>70</v>
      </c>
      <c r="C72" s="9"/>
      <c r="D72" s="22">
        <f t="shared" si="0"/>
        <v>69007.043999999994</v>
      </c>
      <c r="E72" s="21">
        <f>SUM(E73:E78)</f>
        <v>3.8899999999999997</v>
      </c>
    </row>
    <row r="73" spans="1:5" ht="38.25">
      <c r="A73" s="7" t="s">
        <v>71</v>
      </c>
      <c r="B73" s="8" t="s">
        <v>165</v>
      </c>
      <c r="C73" s="8" t="s">
        <v>33</v>
      </c>
      <c r="D73" s="22">
        <f t="shared" si="0"/>
        <v>3015.732</v>
      </c>
      <c r="E73" s="21">
        <v>0.17</v>
      </c>
    </row>
    <row r="74" spans="1:5" ht="38.25">
      <c r="A74" s="7" t="s">
        <v>73</v>
      </c>
      <c r="B74" s="8" t="s">
        <v>166</v>
      </c>
      <c r="C74" s="8"/>
      <c r="D74" s="22">
        <f t="shared" ref="D74:D105" si="1">E74*1478.3*12</f>
        <v>17207.412</v>
      </c>
      <c r="E74" s="21">
        <v>0.97</v>
      </c>
    </row>
    <row r="75" spans="1:5" ht="38.25">
      <c r="A75" s="7" t="s">
        <v>74</v>
      </c>
      <c r="B75" s="8" t="s">
        <v>72</v>
      </c>
      <c r="C75" s="8" t="s">
        <v>33</v>
      </c>
      <c r="D75" s="22">
        <f t="shared" si="1"/>
        <v>4612.2960000000003</v>
      </c>
      <c r="E75" s="21">
        <v>0.26</v>
      </c>
    </row>
    <row r="76" spans="1:5" ht="38.25">
      <c r="A76" s="7" t="s">
        <v>76</v>
      </c>
      <c r="B76" s="8" t="s">
        <v>167</v>
      </c>
      <c r="C76" s="8" t="s">
        <v>33</v>
      </c>
      <c r="D76" s="22">
        <f t="shared" si="1"/>
        <v>22174.5</v>
      </c>
      <c r="E76" s="21">
        <v>1.25</v>
      </c>
    </row>
    <row r="77" spans="1:5" ht="51">
      <c r="A77" s="7" t="s">
        <v>77</v>
      </c>
      <c r="B77" s="8" t="s">
        <v>168</v>
      </c>
      <c r="C77" s="8" t="s">
        <v>164</v>
      </c>
      <c r="D77" s="22">
        <f t="shared" si="1"/>
        <v>4789.692</v>
      </c>
      <c r="E77" s="21">
        <v>0.27</v>
      </c>
    </row>
    <row r="78" spans="1:5" ht="38.25">
      <c r="A78" s="7" t="s">
        <v>78</v>
      </c>
      <c r="B78" s="8" t="s">
        <v>169</v>
      </c>
      <c r="C78" s="8" t="s">
        <v>164</v>
      </c>
      <c r="D78" s="22">
        <f t="shared" si="1"/>
        <v>17207.412</v>
      </c>
      <c r="E78" s="21">
        <v>0.97</v>
      </c>
    </row>
    <row r="79" spans="1:5" ht="38.25">
      <c r="A79" s="8" t="s">
        <v>79</v>
      </c>
      <c r="B79" s="9" t="s">
        <v>80</v>
      </c>
      <c r="C79" s="9"/>
      <c r="D79" s="22">
        <f t="shared" si="1"/>
        <v>7628.0280000000012</v>
      </c>
      <c r="E79" s="21">
        <f>SUM(E80:E84)</f>
        <v>0.43000000000000005</v>
      </c>
    </row>
    <row r="80" spans="1:5" ht="51">
      <c r="A80" s="7" t="s">
        <v>81</v>
      </c>
      <c r="B80" s="8" t="s">
        <v>82</v>
      </c>
      <c r="C80" s="8" t="s">
        <v>33</v>
      </c>
      <c r="D80" s="22">
        <f t="shared" si="1"/>
        <v>354.79199999999997</v>
      </c>
      <c r="E80" s="21">
        <v>0.02</v>
      </c>
    </row>
    <row r="81" spans="1:5" ht="25.5">
      <c r="A81" s="7" t="s">
        <v>83</v>
      </c>
      <c r="B81" s="8" t="s">
        <v>84</v>
      </c>
      <c r="C81" s="8" t="s">
        <v>33</v>
      </c>
      <c r="D81" s="22">
        <f t="shared" si="1"/>
        <v>1951.356</v>
      </c>
      <c r="E81" s="21">
        <v>0.11</v>
      </c>
    </row>
    <row r="82" spans="1:5" ht="51">
      <c r="A82" s="7" t="s">
        <v>85</v>
      </c>
      <c r="B82" s="8" t="s">
        <v>86</v>
      </c>
      <c r="C82" s="8" t="s">
        <v>150</v>
      </c>
      <c r="D82" s="22">
        <f t="shared" si="1"/>
        <v>0</v>
      </c>
      <c r="E82" s="21">
        <v>0</v>
      </c>
    </row>
    <row r="83" spans="1:5" ht="38.25">
      <c r="A83" s="7" t="s">
        <v>87</v>
      </c>
      <c r="B83" s="8" t="s">
        <v>171</v>
      </c>
      <c r="C83" s="8" t="s">
        <v>164</v>
      </c>
      <c r="D83" s="22">
        <f t="shared" si="1"/>
        <v>532.18799999999999</v>
      </c>
      <c r="E83" s="21">
        <v>0.03</v>
      </c>
    </row>
    <row r="84" spans="1:5" ht="25.5">
      <c r="A84" s="7" t="s">
        <v>180</v>
      </c>
      <c r="B84" s="8" t="s">
        <v>172</v>
      </c>
      <c r="C84" s="8" t="s">
        <v>102</v>
      </c>
      <c r="D84" s="22">
        <f t="shared" si="1"/>
        <v>4789.692</v>
      </c>
      <c r="E84" s="21">
        <v>0.27</v>
      </c>
    </row>
    <row r="85" spans="1:5" ht="25.5">
      <c r="A85" s="8" t="s">
        <v>264</v>
      </c>
      <c r="B85" s="9" t="s">
        <v>89</v>
      </c>
      <c r="C85" s="9"/>
      <c r="D85" s="22">
        <f t="shared" si="1"/>
        <v>25899.815999999999</v>
      </c>
      <c r="E85" s="21">
        <f>SUM(E86:E89)</f>
        <v>1.46</v>
      </c>
    </row>
    <row r="86" spans="1:5" ht="76.5">
      <c r="A86" s="7" t="s">
        <v>265</v>
      </c>
      <c r="B86" s="8" t="s">
        <v>288</v>
      </c>
      <c r="C86" s="8" t="s">
        <v>238</v>
      </c>
      <c r="D86" s="22">
        <f t="shared" si="1"/>
        <v>18094.392</v>
      </c>
      <c r="E86" s="21">
        <v>1.02</v>
      </c>
    </row>
    <row r="87" spans="1:5" ht="76.5">
      <c r="A87" s="7" t="s">
        <v>263</v>
      </c>
      <c r="B87" s="8" t="s">
        <v>93</v>
      </c>
      <c r="C87" s="8" t="s">
        <v>238</v>
      </c>
      <c r="D87" s="22">
        <f t="shared" si="1"/>
        <v>4612.2960000000003</v>
      </c>
      <c r="E87" s="21">
        <v>0.26</v>
      </c>
    </row>
    <row r="88" spans="1:5" ht="76.5">
      <c r="A88" s="7" t="s">
        <v>266</v>
      </c>
      <c r="B88" s="8" t="s">
        <v>95</v>
      </c>
      <c r="C88" s="8" t="s">
        <v>238</v>
      </c>
      <c r="D88" s="22">
        <f t="shared" si="1"/>
        <v>1064.376</v>
      </c>
      <c r="E88" s="21">
        <v>0.06</v>
      </c>
    </row>
    <row r="89" spans="1:5" ht="76.5">
      <c r="A89" s="7" t="s">
        <v>267</v>
      </c>
      <c r="B89" s="8" t="s">
        <v>96</v>
      </c>
      <c r="C89" s="8" t="s">
        <v>238</v>
      </c>
      <c r="D89" s="22">
        <f t="shared" si="1"/>
        <v>2128.752</v>
      </c>
      <c r="E89" s="21">
        <v>0.12</v>
      </c>
    </row>
    <row r="90" spans="1:5">
      <c r="A90" s="33" t="s">
        <v>182</v>
      </c>
      <c r="B90" s="34"/>
      <c r="C90" s="34"/>
      <c r="D90" s="34"/>
      <c r="E90" s="21"/>
    </row>
    <row r="91" spans="1:5" ht="89.25">
      <c r="A91" s="16" t="s">
        <v>88</v>
      </c>
      <c r="B91" s="8" t="s">
        <v>270</v>
      </c>
      <c r="C91" s="8"/>
      <c r="D91" s="22">
        <f t="shared" si="1"/>
        <v>15433.452000000001</v>
      </c>
      <c r="E91" s="21">
        <f>SUM(E92:E95)</f>
        <v>0.87000000000000011</v>
      </c>
    </row>
    <row r="92" spans="1:5" ht="76.5">
      <c r="A92" s="8" t="s">
        <v>90</v>
      </c>
      <c r="B92" s="8" t="s">
        <v>255</v>
      </c>
      <c r="C92" s="8" t="s">
        <v>238</v>
      </c>
      <c r="D92" s="22">
        <f t="shared" si="1"/>
        <v>4967.0880000000006</v>
      </c>
      <c r="E92" s="21">
        <v>0.28000000000000003</v>
      </c>
    </row>
    <row r="93" spans="1:5" ht="76.5">
      <c r="A93" s="8" t="s">
        <v>92</v>
      </c>
      <c r="B93" s="8" t="s">
        <v>235</v>
      </c>
      <c r="C93" s="8" t="s">
        <v>238</v>
      </c>
      <c r="D93" s="22">
        <f t="shared" si="1"/>
        <v>5321.8799999999992</v>
      </c>
      <c r="E93" s="21">
        <v>0.3</v>
      </c>
    </row>
    <row r="94" spans="1:5" ht="76.5">
      <c r="A94" s="8" t="s">
        <v>94</v>
      </c>
      <c r="B94" s="8" t="s">
        <v>177</v>
      </c>
      <c r="C94" s="8" t="s">
        <v>238</v>
      </c>
      <c r="D94" s="22">
        <f t="shared" si="1"/>
        <v>2483.5440000000003</v>
      </c>
      <c r="E94" s="21">
        <v>0.14000000000000001</v>
      </c>
    </row>
    <row r="95" spans="1:5">
      <c r="A95" s="8" t="s">
        <v>240</v>
      </c>
      <c r="B95" s="8" t="s">
        <v>178</v>
      </c>
      <c r="C95" s="8" t="s">
        <v>185</v>
      </c>
      <c r="D95" s="22">
        <f t="shared" si="1"/>
        <v>2660.9399999999996</v>
      </c>
      <c r="E95" s="21">
        <v>0.15</v>
      </c>
    </row>
    <row r="96" spans="1:5" ht="76.5">
      <c r="A96" s="8" t="s">
        <v>179</v>
      </c>
      <c r="B96" s="8" t="s">
        <v>281</v>
      </c>
      <c r="C96" s="8"/>
      <c r="D96" s="22">
        <f t="shared" si="1"/>
        <v>19336.164000000001</v>
      </c>
      <c r="E96" s="21">
        <f>SUM(E97:E100)</f>
        <v>1.0900000000000001</v>
      </c>
    </row>
    <row r="97" spans="1:5">
      <c r="A97" s="8" t="s">
        <v>241</v>
      </c>
      <c r="B97" s="8" t="s">
        <v>103</v>
      </c>
      <c r="C97" s="8" t="s">
        <v>190</v>
      </c>
      <c r="D97" s="22">
        <f t="shared" si="1"/>
        <v>2483.5440000000003</v>
      </c>
      <c r="E97" s="21">
        <v>0.14000000000000001</v>
      </c>
    </row>
    <row r="98" spans="1:5" ht="76.5">
      <c r="A98" s="8" t="s">
        <v>106</v>
      </c>
      <c r="B98" s="8" t="s">
        <v>186</v>
      </c>
      <c r="C98" s="8" t="s">
        <v>238</v>
      </c>
      <c r="D98" s="22">
        <f t="shared" si="1"/>
        <v>2838.3359999999998</v>
      </c>
      <c r="E98" s="21">
        <v>0.16</v>
      </c>
    </row>
    <row r="99" spans="1:5">
      <c r="A99" s="8" t="s">
        <v>242</v>
      </c>
      <c r="B99" s="8" t="s">
        <v>236</v>
      </c>
      <c r="C99" s="8" t="s">
        <v>150</v>
      </c>
      <c r="D99" s="22">
        <f t="shared" si="1"/>
        <v>13482.096000000001</v>
      </c>
      <c r="E99" s="21">
        <v>0.76</v>
      </c>
    </row>
    <row r="100" spans="1:5" ht="25.5">
      <c r="A100" s="8" t="s">
        <v>173</v>
      </c>
      <c r="B100" s="8" t="s">
        <v>104</v>
      </c>
      <c r="C100" s="8" t="s">
        <v>191</v>
      </c>
      <c r="D100" s="22">
        <f t="shared" si="1"/>
        <v>532.18799999999999</v>
      </c>
      <c r="E100" s="21">
        <v>0.03</v>
      </c>
    </row>
    <row r="101" spans="1:5" ht="76.5">
      <c r="A101" s="8" t="s">
        <v>98</v>
      </c>
      <c r="B101" s="9" t="s">
        <v>99</v>
      </c>
      <c r="C101" s="9"/>
      <c r="D101" s="22">
        <f t="shared" si="1"/>
        <v>177.39599999999999</v>
      </c>
      <c r="E101" s="21">
        <f>SUM(E102)</f>
        <v>0.01</v>
      </c>
    </row>
    <row r="102" spans="1:5" ht="76.5">
      <c r="A102" s="7" t="s">
        <v>100</v>
      </c>
      <c r="B102" s="8" t="s">
        <v>99</v>
      </c>
      <c r="C102" s="8" t="s">
        <v>174</v>
      </c>
      <c r="D102" s="22">
        <f t="shared" si="1"/>
        <v>177.39599999999999</v>
      </c>
      <c r="E102" s="21">
        <v>0.01</v>
      </c>
    </row>
    <row r="103" spans="1:5" ht="51">
      <c r="A103" s="8" t="s">
        <v>268</v>
      </c>
      <c r="B103" s="9" t="s">
        <v>101</v>
      </c>
      <c r="C103" s="9"/>
      <c r="D103" s="22">
        <f t="shared" si="1"/>
        <v>4434.8999999999996</v>
      </c>
      <c r="E103" s="21">
        <f>SUM(E104)</f>
        <v>0.25</v>
      </c>
    </row>
    <row r="104" spans="1:5" ht="63.75">
      <c r="A104" s="8" t="s">
        <v>269</v>
      </c>
      <c r="B104" s="8" t="s">
        <v>101</v>
      </c>
      <c r="C104" s="8" t="s">
        <v>237</v>
      </c>
      <c r="D104" s="22">
        <f t="shared" si="1"/>
        <v>4434.8999999999996</v>
      </c>
      <c r="E104" s="21">
        <v>0.25</v>
      </c>
    </row>
    <row r="105" spans="1:5">
      <c r="A105" s="7"/>
      <c r="B105" s="17" t="s">
        <v>105</v>
      </c>
      <c r="C105" s="8"/>
      <c r="D105" s="22">
        <f t="shared" si="1"/>
        <v>339890.73599999998</v>
      </c>
      <c r="E105" s="21">
        <v>19.16</v>
      </c>
    </row>
  </sheetData>
  <mergeCells count="7">
    <mergeCell ref="A90:D90"/>
    <mergeCell ref="A2:D2"/>
    <mergeCell ref="A3:D3"/>
    <mergeCell ref="A4:D4"/>
    <mergeCell ref="A5:D5"/>
    <mergeCell ref="A8:D8"/>
    <mergeCell ref="A52:D52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E105"/>
  <sheetViews>
    <sheetView topLeftCell="A97" workbookViewId="0">
      <selection activeCell="E104" sqref="E104"/>
    </sheetView>
  </sheetViews>
  <sheetFormatPr defaultRowHeight="15"/>
  <cols>
    <col min="1" max="1" width="5.28515625" customWidth="1"/>
    <col min="2" max="2" width="62.85546875" customWidth="1"/>
    <col min="3" max="3" width="16.5703125" customWidth="1"/>
    <col min="4" max="4" width="14" customWidth="1"/>
    <col min="5" max="5" width="18.28515625" customWidth="1"/>
  </cols>
  <sheetData>
    <row r="1" spans="1:5" ht="15.75">
      <c r="A1" s="1"/>
    </row>
    <row r="2" spans="1:5" ht="15.75">
      <c r="A2" s="40" t="s">
        <v>0</v>
      </c>
      <c r="B2" s="40"/>
      <c r="C2" s="40"/>
      <c r="D2" s="40"/>
    </row>
    <row r="3" spans="1:5" ht="15.75">
      <c r="A3" s="40" t="s">
        <v>183</v>
      </c>
      <c r="B3" s="40"/>
      <c r="C3" s="40"/>
      <c r="D3" s="40"/>
    </row>
    <row r="4" spans="1:5" ht="15.75">
      <c r="A4" s="40" t="s">
        <v>1</v>
      </c>
      <c r="B4" s="40"/>
      <c r="C4" s="40"/>
      <c r="D4" s="40"/>
    </row>
    <row r="5" spans="1:5" ht="15.75">
      <c r="A5" s="41" t="s">
        <v>298</v>
      </c>
      <c r="B5" s="42"/>
      <c r="C5" s="42"/>
      <c r="D5" s="42"/>
    </row>
    <row r="6" spans="1:5" ht="18.75">
      <c r="A6" s="2"/>
    </row>
    <row r="7" spans="1:5" ht="38.25">
      <c r="A7" s="18" t="s">
        <v>2</v>
      </c>
      <c r="B7" s="18" t="s">
        <v>3</v>
      </c>
      <c r="C7" s="18" t="s">
        <v>4</v>
      </c>
      <c r="D7" s="18" t="s">
        <v>5</v>
      </c>
      <c r="E7" s="18" t="s">
        <v>6</v>
      </c>
    </row>
    <row r="8" spans="1:5" ht="46.5" customHeight="1">
      <c r="A8" s="43" t="s">
        <v>7</v>
      </c>
      <c r="B8" s="44"/>
      <c r="C8" s="44"/>
      <c r="D8" s="44"/>
      <c r="E8" s="21"/>
    </row>
    <row r="9" spans="1:5">
      <c r="A9" s="8" t="s">
        <v>8</v>
      </c>
      <c r="B9" s="9" t="s">
        <v>9</v>
      </c>
      <c r="C9" s="9"/>
      <c r="D9" s="22">
        <f>E9*2513*12</f>
        <v>2412.4799999999996</v>
      </c>
      <c r="E9" s="21">
        <v>7.9999999999999988E-2</v>
      </c>
    </row>
    <row r="10" spans="1:5" ht="38.25">
      <c r="A10" s="7" t="s">
        <v>10</v>
      </c>
      <c r="B10" s="8" t="s">
        <v>108</v>
      </c>
      <c r="C10" s="8" t="s">
        <v>33</v>
      </c>
      <c r="D10" s="22">
        <f t="shared" ref="D10:D73" si="0">E10*2513*12</f>
        <v>603.12</v>
      </c>
      <c r="E10" s="21">
        <v>0.02</v>
      </c>
    </row>
    <row r="11" spans="1:5" ht="25.5">
      <c r="A11" s="7" t="s">
        <v>12</v>
      </c>
      <c r="B11" s="8" t="s">
        <v>109</v>
      </c>
      <c r="C11" s="8" t="s">
        <v>33</v>
      </c>
      <c r="D11" s="22">
        <f t="shared" si="0"/>
        <v>603.12</v>
      </c>
      <c r="E11" s="21">
        <v>0.02</v>
      </c>
    </row>
    <row r="12" spans="1:5" ht="51">
      <c r="A12" s="7" t="s">
        <v>175</v>
      </c>
      <c r="B12" s="8" t="s">
        <v>110</v>
      </c>
      <c r="C12" s="8" t="s">
        <v>111</v>
      </c>
      <c r="D12" s="22">
        <f t="shared" si="0"/>
        <v>603.12</v>
      </c>
      <c r="E12" s="21">
        <v>0.02</v>
      </c>
    </row>
    <row r="13" spans="1:5">
      <c r="A13" s="7" t="s">
        <v>176</v>
      </c>
      <c r="B13" s="8" t="s">
        <v>195</v>
      </c>
      <c r="C13" s="8" t="s">
        <v>196</v>
      </c>
      <c r="D13" s="22">
        <f t="shared" si="0"/>
        <v>301.56</v>
      </c>
      <c r="E13" s="21">
        <v>0.01</v>
      </c>
    </row>
    <row r="14" spans="1:5" ht="38.25">
      <c r="A14" s="7" t="s">
        <v>225</v>
      </c>
      <c r="B14" s="8" t="s">
        <v>112</v>
      </c>
      <c r="C14" s="8" t="s">
        <v>113</v>
      </c>
      <c r="D14" s="22">
        <f t="shared" si="0"/>
        <v>301.56</v>
      </c>
      <c r="E14" s="21">
        <v>0.01</v>
      </c>
    </row>
    <row r="15" spans="1:5">
      <c r="A15" s="8" t="s">
        <v>13</v>
      </c>
      <c r="B15" s="9" t="s">
        <v>14</v>
      </c>
      <c r="C15" s="9"/>
      <c r="D15" s="22">
        <f t="shared" si="0"/>
        <v>1809.3600000000001</v>
      </c>
      <c r="E15" s="21">
        <v>0.06</v>
      </c>
    </row>
    <row r="16" spans="1:5" ht="25.5">
      <c r="A16" s="7" t="s">
        <v>15</v>
      </c>
      <c r="B16" s="8" t="s">
        <v>114</v>
      </c>
      <c r="C16" s="8" t="s">
        <v>33</v>
      </c>
      <c r="D16" s="22">
        <f t="shared" si="0"/>
        <v>603.12</v>
      </c>
      <c r="E16" s="21">
        <v>0.02</v>
      </c>
    </row>
    <row r="17" spans="1:5" ht="51">
      <c r="A17" s="7" t="s">
        <v>116</v>
      </c>
      <c r="B17" s="8" t="s">
        <v>115</v>
      </c>
      <c r="C17" s="8" t="s">
        <v>33</v>
      </c>
      <c r="D17" s="22">
        <f t="shared" si="0"/>
        <v>603.12</v>
      </c>
      <c r="E17" s="21">
        <v>0.02</v>
      </c>
    </row>
    <row r="18" spans="1:5" ht="25.5">
      <c r="A18" s="7" t="s">
        <v>16</v>
      </c>
      <c r="B18" s="8" t="s">
        <v>17</v>
      </c>
      <c r="C18" s="8" t="s">
        <v>33</v>
      </c>
      <c r="D18" s="22">
        <f t="shared" si="0"/>
        <v>603.12</v>
      </c>
      <c r="E18" s="21">
        <v>0.02</v>
      </c>
    </row>
    <row r="19" spans="1:5" ht="25.5">
      <c r="A19" s="8" t="s">
        <v>18</v>
      </c>
      <c r="B19" s="9" t="s">
        <v>19</v>
      </c>
      <c r="C19" s="9"/>
      <c r="D19" s="22">
        <f t="shared" si="0"/>
        <v>904.68000000000006</v>
      </c>
      <c r="E19" s="21">
        <v>0.03</v>
      </c>
    </row>
    <row r="20" spans="1:5" ht="63.75">
      <c r="A20" s="7" t="s">
        <v>20</v>
      </c>
      <c r="B20" s="8" t="s">
        <v>118</v>
      </c>
      <c r="C20" s="8" t="s">
        <v>33</v>
      </c>
      <c r="D20" s="22">
        <f t="shared" si="0"/>
        <v>301.56</v>
      </c>
      <c r="E20" s="21">
        <v>0.01</v>
      </c>
    </row>
    <row r="21" spans="1:5" ht="38.25">
      <c r="A21" s="7" t="s">
        <v>21</v>
      </c>
      <c r="B21" s="8" t="s">
        <v>119</v>
      </c>
      <c r="C21" s="8" t="s">
        <v>33</v>
      </c>
      <c r="D21" s="22">
        <f t="shared" si="0"/>
        <v>301.56</v>
      </c>
      <c r="E21" s="21">
        <v>0.01</v>
      </c>
    </row>
    <row r="22" spans="1:5" ht="38.25">
      <c r="A22" s="7" t="s">
        <v>117</v>
      </c>
      <c r="B22" s="8" t="s">
        <v>120</v>
      </c>
      <c r="C22" s="8" t="s">
        <v>113</v>
      </c>
      <c r="D22" s="22">
        <f t="shared" si="0"/>
        <v>301.56</v>
      </c>
      <c r="E22" s="21">
        <v>0.01</v>
      </c>
    </row>
    <row r="23" spans="1:5" ht="25.5">
      <c r="A23" s="8" t="s">
        <v>22</v>
      </c>
      <c r="B23" s="9" t="s">
        <v>224</v>
      </c>
      <c r="C23" s="9"/>
      <c r="D23" s="22">
        <f t="shared" si="0"/>
        <v>904.68000000000006</v>
      </c>
      <c r="E23" s="21">
        <v>0.03</v>
      </c>
    </row>
    <row r="24" spans="1:5" ht="38.25">
      <c r="A24" s="7" t="s">
        <v>23</v>
      </c>
      <c r="B24" s="8" t="s">
        <v>123</v>
      </c>
      <c r="C24" s="8" t="s">
        <v>33</v>
      </c>
      <c r="D24" s="22">
        <f t="shared" si="0"/>
        <v>301.56</v>
      </c>
      <c r="E24" s="21">
        <v>0.01</v>
      </c>
    </row>
    <row r="25" spans="1:5" ht="63.75">
      <c r="A25" s="7" t="s">
        <v>24</v>
      </c>
      <c r="B25" s="8" t="s">
        <v>122</v>
      </c>
      <c r="C25" s="8" t="s">
        <v>33</v>
      </c>
      <c r="D25" s="22">
        <f t="shared" si="0"/>
        <v>301.56</v>
      </c>
      <c r="E25" s="21">
        <v>0.01</v>
      </c>
    </row>
    <row r="26" spans="1:5" ht="38.25">
      <c r="A26" s="7" t="s">
        <v>226</v>
      </c>
      <c r="B26" s="8" t="s">
        <v>28</v>
      </c>
      <c r="C26" s="8" t="s">
        <v>113</v>
      </c>
      <c r="D26" s="22">
        <f t="shared" si="0"/>
        <v>301.56</v>
      </c>
      <c r="E26" s="21">
        <v>0.01</v>
      </c>
    </row>
    <row r="27" spans="1:5" ht="25.5">
      <c r="A27" s="8" t="s">
        <v>25</v>
      </c>
      <c r="B27" s="9" t="s">
        <v>30</v>
      </c>
      <c r="C27" s="9"/>
      <c r="D27" s="22">
        <f t="shared" si="0"/>
        <v>20204.52</v>
      </c>
      <c r="E27" s="21">
        <f>SUM(E28:E33)</f>
        <v>0.67</v>
      </c>
    </row>
    <row r="28" spans="1:5">
      <c r="A28" s="12" t="s">
        <v>26</v>
      </c>
      <c r="B28" s="13" t="s">
        <v>127</v>
      </c>
      <c r="C28" s="8" t="s">
        <v>11</v>
      </c>
      <c r="D28" s="22">
        <f t="shared" si="0"/>
        <v>1507.8000000000002</v>
      </c>
      <c r="E28" s="21">
        <v>0.05</v>
      </c>
    </row>
    <row r="29" spans="1:5" ht="76.5">
      <c r="A29" s="7" t="s">
        <v>27</v>
      </c>
      <c r="B29" s="8" t="s">
        <v>128</v>
      </c>
      <c r="C29" s="8" t="s">
        <v>11</v>
      </c>
      <c r="D29" s="22">
        <f t="shared" si="0"/>
        <v>1206.24</v>
      </c>
      <c r="E29" s="21">
        <v>0.04</v>
      </c>
    </row>
    <row r="30" spans="1:5" ht="38.25">
      <c r="A30" s="7" t="s">
        <v>124</v>
      </c>
      <c r="B30" s="8" t="s">
        <v>129</v>
      </c>
      <c r="C30" s="8" t="s">
        <v>111</v>
      </c>
      <c r="D30" s="22">
        <f t="shared" si="0"/>
        <v>904.68000000000006</v>
      </c>
      <c r="E30" s="21">
        <v>0.03</v>
      </c>
    </row>
    <row r="31" spans="1:5" ht="38.25">
      <c r="A31" s="7" t="s">
        <v>125</v>
      </c>
      <c r="B31" s="8" t="s">
        <v>130</v>
      </c>
      <c r="C31" s="8" t="s">
        <v>111</v>
      </c>
      <c r="D31" s="22">
        <f t="shared" si="0"/>
        <v>1809.3600000000001</v>
      </c>
      <c r="E31" s="21">
        <v>0.06</v>
      </c>
    </row>
    <row r="32" spans="1:5" ht="25.5">
      <c r="A32" s="7" t="s">
        <v>126</v>
      </c>
      <c r="B32" s="8" t="s">
        <v>131</v>
      </c>
      <c r="C32" s="8" t="s">
        <v>97</v>
      </c>
      <c r="D32" s="22">
        <f t="shared" si="0"/>
        <v>3015.6000000000004</v>
      </c>
      <c r="E32" s="21">
        <v>0.1</v>
      </c>
    </row>
    <row r="33" spans="1:5" ht="25.5">
      <c r="A33" s="7" t="s">
        <v>227</v>
      </c>
      <c r="B33" s="8" t="s">
        <v>280</v>
      </c>
      <c r="C33" s="8" t="s">
        <v>113</v>
      </c>
      <c r="D33" s="22">
        <f t="shared" si="0"/>
        <v>11760.84</v>
      </c>
      <c r="E33" s="21">
        <v>0.39</v>
      </c>
    </row>
    <row r="34" spans="1:5" ht="25.5">
      <c r="A34" s="8" t="s">
        <v>29</v>
      </c>
      <c r="B34" s="9" t="s">
        <v>36</v>
      </c>
      <c r="C34" s="9"/>
      <c r="D34" s="22">
        <f t="shared" si="0"/>
        <v>904.68000000000006</v>
      </c>
      <c r="E34" s="21">
        <v>0.03</v>
      </c>
    </row>
    <row r="35" spans="1:5" ht="25.5">
      <c r="A35" s="7" t="s">
        <v>31</v>
      </c>
      <c r="B35" s="8" t="s">
        <v>132</v>
      </c>
      <c r="C35" s="8" t="s">
        <v>33</v>
      </c>
      <c r="D35" s="22">
        <f t="shared" si="0"/>
        <v>301.56</v>
      </c>
      <c r="E35" s="21">
        <v>0.01</v>
      </c>
    </row>
    <row r="36" spans="1:5" ht="38.25">
      <c r="A36" s="7" t="s">
        <v>32</v>
      </c>
      <c r="B36" s="8" t="s">
        <v>133</v>
      </c>
      <c r="C36" s="8" t="s">
        <v>33</v>
      </c>
      <c r="D36" s="22">
        <f t="shared" si="0"/>
        <v>301.56</v>
      </c>
      <c r="E36" s="21">
        <v>0.01</v>
      </c>
    </row>
    <row r="37" spans="1:5" ht="25.5">
      <c r="A37" s="7" t="s">
        <v>34</v>
      </c>
      <c r="B37" s="8" t="s">
        <v>134</v>
      </c>
      <c r="C37" s="8" t="s">
        <v>113</v>
      </c>
      <c r="D37" s="22">
        <f t="shared" si="0"/>
        <v>301.56</v>
      </c>
      <c r="E37" s="21">
        <v>0.01</v>
      </c>
    </row>
    <row r="38" spans="1:5" ht="25.5">
      <c r="A38" s="8" t="s">
        <v>35</v>
      </c>
      <c r="B38" s="9" t="s">
        <v>39</v>
      </c>
      <c r="C38" s="9"/>
      <c r="D38" s="22">
        <f t="shared" si="0"/>
        <v>2110.9199999999996</v>
      </c>
      <c r="E38" s="21">
        <v>6.9999999999999993E-2</v>
      </c>
    </row>
    <row r="39" spans="1:5" ht="25.5">
      <c r="A39" s="8" t="s">
        <v>37</v>
      </c>
      <c r="B39" s="8" t="s">
        <v>137</v>
      </c>
      <c r="C39" s="8" t="s">
        <v>33</v>
      </c>
      <c r="D39" s="22">
        <f t="shared" si="0"/>
        <v>603.12</v>
      </c>
      <c r="E39" s="21">
        <v>0.02</v>
      </c>
    </row>
    <row r="40" spans="1:5" ht="38.25">
      <c r="A40" s="8" t="s">
        <v>230</v>
      </c>
      <c r="B40" s="8" t="s">
        <v>299</v>
      </c>
      <c r="C40" s="8" t="s">
        <v>139</v>
      </c>
      <c r="D40" s="22">
        <f t="shared" si="0"/>
        <v>603.12</v>
      </c>
      <c r="E40" s="21">
        <v>0.02</v>
      </c>
    </row>
    <row r="41" spans="1:5" ht="25.5">
      <c r="A41" s="8" t="s">
        <v>135</v>
      </c>
      <c r="B41" s="8" t="s">
        <v>138</v>
      </c>
      <c r="C41" s="8" t="s">
        <v>33</v>
      </c>
      <c r="D41" s="22">
        <f t="shared" si="0"/>
        <v>603.12</v>
      </c>
      <c r="E41" s="21">
        <v>0.02</v>
      </c>
    </row>
    <row r="42" spans="1:5" ht="38.25">
      <c r="A42" s="8" t="s">
        <v>136</v>
      </c>
      <c r="B42" s="8" t="s">
        <v>121</v>
      </c>
      <c r="C42" s="8" t="s">
        <v>113</v>
      </c>
      <c r="D42" s="22">
        <f t="shared" si="0"/>
        <v>301.56</v>
      </c>
      <c r="E42" s="21">
        <v>0.01</v>
      </c>
    </row>
    <row r="43" spans="1:5" ht="25.5">
      <c r="A43" s="8" t="s">
        <v>38</v>
      </c>
      <c r="B43" s="9" t="s">
        <v>140</v>
      </c>
      <c r="C43" s="9"/>
      <c r="D43" s="22">
        <f t="shared" si="0"/>
        <v>904.68000000000006</v>
      </c>
      <c r="E43" s="21">
        <v>0.03</v>
      </c>
    </row>
    <row r="44" spans="1:5" ht="63.75">
      <c r="A44" s="7" t="s">
        <v>40</v>
      </c>
      <c r="B44" s="8" t="s">
        <v>142</v>
      </c>
      <c r="C44" s="8" t="s">
        <v>33</v>
      </c>
      <c r="D44" s="22">
        <f t="shared" si="0"/>
        <v>301.56</v>
      </c>
      <c r="E44" s="21">
        <v>0.01</v>
      </c>
    </row>
    <row r="45" spans="1:5">
      <c r="A45" s="7" t="s">
        <v>41</v>
      </c>
      <c r="B45" s="8" t="s">
        <v>143</v>
      </c>
      <c r="C45" s="8" t="s">
        <v>33</v>
      </c>
      <c r="D45" s="22">
        <f t="shared" si="0"/>
        <v>301.56</v>
      </c>
      <c r="E45" s="21">
        <v>0.01</v>
      </c>
    </row>
    <row r="46" spans="1:5" ht="38.25">
      <c r="A46" s="7" t="s">
        <v>141</v>
      </c>
      <c r="B46" s="8" t="s">
        <v>144</v>
      </c>
      <c r="C46" s="8" t="s">
        <v>113</v>
      </c>
      <c r="D46" s="22">
        <f t="shared" si="0"/>
        <v>301.56</v>
      </c>
      <c r="E46" s="21">
        <v>0.01</v>
      </c>
    </row>
    <row r="47" spans="1:5" ht="76.5">
      <c r="A47" s="7" t="s">
        <v>42</v>
      </c>
      <c r="B47" s="9" t="s">
        <v>145</v>
      </c>
      <c r="C47" s="8"/>
      <c r="D47" s="22">
        <f t="shared" si="0"/>
        <v>63629.159999999989</v>
      </c>
      <c r="E47" s="21">
        <v>2.11</v>
      </c>
    </row>
    <row r="48" spans="1:5" ht="25.5">
      <c r="A48" s="7" t="s">
        <v>43</v>
      </c>
      <c r="B48" s="8" t="s">
        <v>272</v>
      </c>
      <c r="C48" s="8" t="s">
        <v>33</v>
      </c>
      <c r="D48" s="22">
        <f t="shared" si="0"/>
        <v>63629.159999999989</v>
      </c>
      <c r="E48" s="21">
        <v>2.11</v>
      </c>
    </row>
    <row r="49" spans="1:5" ht="38.25">
      <c r="A49" s="8" t="s">
        <v>44</v>
      </c>
      <c r="B49" s="9" t="s">
        <v>45</v>
      </c>
      <c r="C49" s="9"/>
      <c r="D49" s="22">
        <f t="shared" si="0"/>
        <v>9348.36</v>
      </c>
      <c r="E49" s="21">
        <v>0.31</v>
      </c>
    </row>
    <row r="50" spans="1:5" ht="51">
      <c r="A50" s="7" t="s">
        <v>46</v>
      </c>
      <c r="B50" s="8" t="s">
        <v>199</v>
      </c>
      <c r="C50" s="8" t="s">
        <v>33</v>
      </c>
      <c r="D50" s="22">
        <f t="shared" si="0"/>
        <v>3618.7200000000003</v>
      </c>
      <c r="E50" s="21">
        <v>0.12</v>
      </c>
    </row>
    <row r="51" spans="1:5" ht="38.25">
      <c r="A51" s="7" t="s">
        <v>48</v>
      </c>
      <c r="B51" s="8" t="s">
        <v>49</v>
      </c>
      <c r="C51" s="8" t="s">
        <v>146</v>
      </c>
      <c r="D51" s="22">
        <f t="shared" si="0"/>
        <v>5729.64</v>
      </c>
      <c r="E51" s="21">
        <v>0.19</v>
      </c>
    </row>
    <row r="52" spans="1:5" ht="27" customHeight="1">
      <c r="A52" s="36" t="s">
        <v>50</v>
      </c>
      <c r="B52" s="37"/>
      <c r="C52" s="37"/>
      <c r="D52" s="37"/>
      <c r="E52" s="21"/>
    </row>
    <row r="53" spans="1:5" ht="25.5">
      <c r="A53" s="8" t="s">
        <v>51</v>
      </c>
      <c r="B53" s="9" t="s">
        <v>147</v>
      </c>
      <c r="C53" s="9"/>
      <c r="D53" s="22">
        <f t="shared" si="0"/>
        <v>8142.12</v>
      </c>
      <c r="E53" s="21">
        <v>0.27</v>
      </c>
    </row>
    <row r="54" spans="1:5" ht="38.25">
      <c r="A54" s="7" t="s">
        <v>52</v>
      </c>
      <c r="B54" s="8" t="s">
        <v>148</v>
      </c>
      <c r="C54" s="8" t="s">
        <v>33</v>
      </c>
      <c r="D54" s="22">
        <f t="shared" si="0"/>
        <v>7840.5599999999995</v>
      </c>
      <c r="E54" s="21">
        <v>0.26</v>
      </c>
    </row>
    <row r="55" spans="1:5" ht="25.5">
      <c r="A55" s="7" t="s">
        <v>53</v>
      </c>
      <c r="B55" s="8" t="s">
        <v>134</v>
      </c>
      <c r="C55" s="8" t="s">
        <v>113</v>
      </c>
      <c r="D55" s="22">
        <f t="shared" si="0"/>
        <v>301.56</v>
      </c>
      <c r="E55" s="21">
        <v>0.01</v>
      </c>
    </row>
    <row r="56" spans="1:5" ht="38.25">
      <c r="A56" s="8" t="s">
        <v>54</v>
      </c>
      <c r="B56" s="9" t="s">
        <v>220</v>
      </c>
      <c r="C56" s="9"/>
      <c r="D56" s="22">
        <f t="shared" si="0"/>
        <v>71168.159999999989</v>
      </c>
      <c r="E56" s="21">
        <v>2.36</v>
      </c>
    </row>
    <row r="57" spans="1:5" ht="51">
      <c r="A57" s="7" t="s">
        <v>239</v>
      </c>
      <c r="B57" s="8" t="s">
        <v>156</v>
      </c>
      <c r="C57" s="8" t="s">
        <v>162</v>
      </c>
      <c r="D57" s="22">
        <f t="shared" si="0"/>
        <v>9649.92</v>
      </c>
      <c r="E57" s="21">
        <v>0.32</v>
      </c>
    </row>
    <row r="58" spans="1:5" ht="25.5">
      <c r="A58" s="7" t="s">
        <v>55</v>
      </c>
      <c r="B58" s="8" t="s">
        <v>157</v>
      </c>
      <c r="C58" s="8" t="s">
        <v>33</v>
      </c>
      <c r="D58" s="22">
        <f t="shared" si="0"/>
        <v>5428.08</v>
      </c>
      <c r="E58" s="21">
        <v>0.18</v>
      </c>
    </row>
    <row r="59" spans="1:5" ht="25.5">
      <c r="A59" s="7" t="s">
        <v>151</v>
      </c>
      <c r="B59" s="8" t="s">
        <v>158</v>
      </c>
      <c r="C59" s="8" t="s">
        <v>33</v>
      </c>
      <c r="D59" s="22">
        <f t="shared" si="0"/>
        <v>12967.079999999998</v>
      </c>
      <c r="E59" s="21">
        <v>0.43</v>
      </c>
    </row>
    <row r="60" spans="1:5">
      <c r="A60" s="7" t="s">
        <v>152</v>
      </c>
      <c r="B60" s="8" t="s">
        <v>160</v>
      </c>
      <c r="C60" s="8" t="s">
        <v>33</v>
      </c>
      <c r="D60" s="22">
        <f t="shared" si="0"/>
        <v>6634.32</v>
      </c>
      <c r="E60" s="21">
        <v>0.22</v>
      </c>
    </row>
    <row r="61" spans="1:5">
      <c r="A61" s="7" t="s">
        <v>153</v>
      </c>
      <c r="B61" s="8" t="s">
        <v>75</v>
      </c>
      <c r="C61" s="8" t="s">
        <v>33</v>
      </c>
      <c r="D61" s="22">
        <f t="shared" si="0"/>
        <v>6332.76</v>
      </c>
      <c r="E61" s="21">
        <v>0.21</v>
      </c>
    </row>
    <row r="62" spans="1:5">
      <c r="A62" s="7" t="s">
        <v>154</v>
      </c>
      <c r="B62" s="8" t="s">
        <v>161</v>
      </c>
      <c r="C62" s="8" t="s">
        <v>163</v>
      </c>
      <c r="D62" s="22">
        <f t="shared" si="0"/>
        <v>11157.72</v>
      </c>
      <c r="E62" s="21">
        <v>0.37</v>
      </c>
    </row>
    <row r="63" spans="1:5" ht="25.5">
      <c r="A63" s="7" t="s">
        <v>249</v>
      </c>
      <c r="B63" s="8" t="s">
        <v>221</v>
      </c>
      <c r="C63" s="8" t="s">
        <v>97</v>
      </c>
      <c r="D63" s="22">
        <f t="shared" si="0"/>
        <v>9348.36</v>
      </c>
      <c r="E63" s="21">
        <v>0.31</v>
      </c>
    </row>
    <row r="64" spans="1:5" ht="51">
      <c r="A64" s="14" t="s">
        <v>155</v>
      </c>
      <c r="B64" s="8" t="s">
        <v>159</v>
      </c>
      <c r="C64" s="8" t="s">
        <v>139</v>
      </c>
      <c r="D64" s="22">
        <f t="shared" si="0"/>
        <v>9649.92</v>
      </c>
      <c r="E64" s="21">
        <v>0.32</v>
      </c>
    </row>
    <row r="65" spans="1:5" ht="38.25">
      <c r="A65" s="8" t="s">
        <v>56</v>
      </c>
      <c r="B65" s="9" t="s">
        <v>57</v>
      </c>
      <c r="C65" s="9"/>
      <c r="D65" s="22">
        <f t="shared" si="0"/>
        <v>139622.28000000003</v>
      </c>
      <c r="E65" s="21">
        <v>4.6300000000000008</v>
      </c>
    </row>
    <row r="66" spans="1:5" ht="63.75">
      <c r="A66" s="7" t="s">
        <v>58</v>
      </c>
      <c r="B66" s="8" t="s">
        <v>59</v>
      </c>
      <c r="C66" s="8" t="s">
        <v>33</v>
      </c>
      <c r="D66" s="22">
        <f t="shared" si="0"/>
        <v>19601.400000000001</v>
      </c>
      <c r="E66" s="21">
        <v>0.65</v>
      </c>
    </row>
    <row r="67" spans="1:5" ht="51">
      <c r="A67" s="7" t="s">
        <v>60</v>
      </c>
      <c r="B67" s="8" t="s">
        <v>61</v>
      </c>
      <c r="C67" s="8" t="s">
        <v>162</v>
      </c>
      <c r="D67" s="22">
        <f t="shared" si="0"/>
        <v>20807.64</v>
      </c>
      <c r="E67" s="21">
        <v>0.69</v>
      </c>
    </row>
    <row r="68" spans="1:5" ht="38.25">
      <c r="A68" s="7" t="s">
        <v>62</v>
      </c>
      <c r="B68" s="8" t="s">
        <v>63</v>
      </c>
      <c r="C68" s="8" t="s">
        <v>164</v>
      </c>
      <c r="D68" s="22">
        <f t="shared" si="0"/>
        <v>7840.5599999999995</v>
      </c>
      <c r="E68" s="21">
        <v>0.26</v>
      </c>
    </row>
    <row r="69" spans="1:5" ht="38.25">
      <c r="A69" s="7" t="s">
        <v>64</v>
      </c>
      <c r="B69" s="8" t="s">
        <v>65</v>
      </c>
      <c r="C69" s="8" t="s">
        <v>139</v>
      </c>
      <c r="D69" s="22">
        <f t="shared" si="0"/>
        <v>3015.6000000000004</v>
      </c>
      <c r="E69" s="21">
        <v>0.1</v>
      </c>
    </row>
    <row r="70" spans="1:5" ht="38.25">
      <c r="A70" s="7" t="s">
        <v>66</v>
      </c>
      <c r="B70" s="8" t="s">
        <v>67</v>
      </c>
      <c r="C70" s="8" t="s">
        <v>164</v>
      </c>
      <c r="D70" s="22">
        <f t="shared" si="0"/>
        <v>32568.48</v>
      </c>
      <c r="E70" s="21">
        <v>1.08</v>
      </c>
    </row>
    <row r="71" spans="1:5" ht="38.25">
      <c r="A71" s="7" t="s">
        <v>68</v>
      </c>
      <c r="B71" s="8" t="s">
        <v>291</v>
      </c>
      <c r="C71" s="8" t="s">
        <v>139</v>
      </c>
      <c r="D71" s="22">
        <f t="shared" si="0"/>
        <v>55788.600000000006</v>
      </c>
      <c r="E71" s="21">
        <v>1.85</v>
      </c>
    </row>
    <row r="72" spans="1:5" ht="38.25">
      <c r="A72" s="8" t="s">
        <v>69</v>
      </c>
      <c r="B72" s="9" t="s">
        <v>70</v>
      </c>
      <c r="C72" s="9"/>
      <c r="D72" s="22">
        <f t="shared" si="0"/>
        <v>117306.84</v>
      </c>
      <c r="E72" s="21">
        <v>3.8899999999999997</v>
      </c>
    </row>
    <row r="73" spans="1:5" ht="38.25">
      <c r="A73" s="7" t="s">
        <v>71</v>
      </c>
      <c r="B73" s="8" t="s">
        <v>165</v>
      </c>
      <c r="C73" s="8" t="s">
        <v>33</v>
      </c>
      <c r="D73" s="22">
        <f t="shared" si="0"/>
        <v>5126.5200000000004</v>
      </c>
      <c r="E73" s="21">
        <v>0.17</v>
      </c>
    </row>
    <row r="74" spans="1:5" ht="38.25">
      <c r="A74" s="7" t="s">
        <v>73</v>
      </c>
      <c r="B74" s="8" t="s">
        <v>166</v>
      </c>
      <c r="C74" s="8"/>
      <c r="D74" s="22">
        <f t="shared" ref="D74:D105" si="1">E74*2513*12</f>
        <v>29251.32</v>
      </c>
      <c r="E74" s="21">
        <v>0.97</v>
      </c>
    </row>
    <row r="75" spans="1:5" ht="25.5">
      <c r="A75" s="7" t="s">
        <v>74</v>
      </c>
      <c r="B75" s="8" t="s">
        <v>72</v>
      </c>
      <c r="C75" s="8" t="s">
        <v>33</v>
      </c>
      <c r="D75" s="22">
        <f t="shared" si="1"/>
        <v>7840.5599999999995</v>
      </c>
      <c r="E75" s="21">
        <v>0.26</v>
      </c>
    </row>
    <row r="76" spans="1:5" ht="25.5">
      <c r="A76" s="7" t="s">
        <v>76</v>
      </c>
      <c r="B76" s="8" t="s">
        <v>167</v>
      </c>
      <c r="C76" s="8" t="s">
        <v>33</v>
      </c>
      <c r="D76" s="22">
        <f t="shared" si="1"/>
        <v>37695</v>
      </c>
      <c r="E76" s="21">
        <v>1.25</v>
      </c>
    </row>
    <row r="77" spans="1:5" ht="38.25">
      <c r="A77" s="7" t="s">
        <v>77</v>
      </c>
      <c r="B77" s="8" t="s">
        <v>168</v>
      </c>
      <c r="C77" s="8" t="s">
        <v>164</v>
      </c>
      <c r="D77" s="22">
        <f t="shared" si="1"/>
        <v>8142.12</v>
      </c>
      <c r="E77" s="21">
        <v>0.27</v>
      </c>
    </row>
    <row r="78" spans="1:5" ht="38.25">
      <c r="A78" s="7" t="s">
        <v>78</v>
      </c>
      <c r="B78" s="8" t="s">
        <v>169</v>
      </c>
      <c r="C78" s="8" t="s">
        <v>164</v>
      </c>
      <c r="D78" s="22">
        <f t="shared" si="1"/>
        <v>29251.32</v>
      </c>
      <c r="E78" s="21">
        <v>0.97</v>
      </c>
    </row>
    <row r="79" spans="1:5" ht="38.25">
      <c r="A79" s="8" t="s">
        <v>79</v>
      </c>
      <c r="B79" s="9" t="s">
        <v>80</v>
      </c>
      <c r="C79" s="9"/>
      <c r="D79" s="22">
        <f t="shared" si="1"/>
        <v>12967.080000000002</v>
      </c>
      <c r="E79" s="21">
        <v>0.43000000000000005</v>
      </c>
    </row>
    <row r="80" spans="1:5" ht="51">
      <c r="A80" s="7" t="s">
        <v>81</v>
      </c>
      <c r="B80" s="8" t="s">
        <v>82</v>
      </c>
      <c r="C80" s="8" t="s">
        <v>33</v>
      </c>
      <c r="D80" s="22">
        <f t="shared" si="1"/>
        <v>603.12</v>
      </c>
      <c r="E80" s="21">
        <v>0.02</v>
      </c>
    </row>
    <row r="81" spans="1:5" ht="25.5">
      <c r="A81" s="7" t="s">
        <v>83</v>
      </c>
      <c r="B81" s="8" t="s">
        <v>84</v>
      </c>
      <c r="C81" s="8" t="s">
        <v>33</v>
      </c>
      <c r="D81" s="22">
        <f t="shared" si="1"/>
        <v>3317.16</v>
      </c>
      <c r="E81" s="21">
        <v>0.11</v>
      </c>
    </row>
    <row r="82" spans="1:5" ht="51">
      <c r="A82" s="7" t="s">
        <v>85</v>
      </c>
      <c r="B82" s="8" t="s">
        <v>86</v>
      </c>
      <c r="C82" s="8" t="s">
        <v>150</v>
      </c>
      <c r="D82" s="22">
        <f t="shared" si="1"/>
        <v>0</v>
      </c>
      <c r="E82" s="21">
        <v>0</v>
      </c>
    </row>
    <row r="83" spans="1:5" ht="38.25">
      <c r="A83" s="7" t="s">
        <v>87</v>
      </c>
      <c r="B83" s="8" t="s">
        <v>171</v>
      </c>
      <c r="C83" s="8" t="s">
        <v>164</v>
      </c>
      <c r="D83" s="22">
        <f t="shared" si="1"/>
        <v>904.68000000000006</v>
      </c>
      <c r="E83" s="21">
        <v>0.03</v>
      </c>
    </row>
    <row r="84" spans="1:5">
      <c r="A84" s="7" t="s">
        <v>180</v>
      </c>
      <c r="B84" s="8" t="s">
        <v>172</v>
      </c>
      <c r="C84" s="8" t="s">
        <v>102</v>
      </c>
      <c r="D84" s="22">
        <f t="shared" si="1"/>
        <v>8142.12</v>
      </c>
      <c r="E84" s="21">
        <v>0.27</v>
      </c>
    </row>
    <row r="85" spans="1:5" ht="25.5">
      <c r="A85" s="8" t="s">
        <v>264</v>
      </c>
      <c r="B85" s="9" t="s">
        <v>89</v>
      </c>
      <c r="C85" s="9"/>
      <c r="D85" s="22">
        <f t="shared" si="1"/>
        <v>39805.919999999991</v>
      </c>
      <c r="E85" s="21">
        <v>1.3199999999999998</v>
      </c>
    </row>
    <row r="86" spans="1:5" ht="63.75">
      <c r="A86" s="7" t="s">
        <v>265</v>
      </c>
      <c r="B86" s="8" t="s">
        <v>288</v>
      </c>
      <c r="C86" s="8" t="s">
        <v>238</v>
      </c>
      <c r="D86" s="22">
        <f t="shared" si="1"/>
        <v>34377.839999999997</v>
      </c>
      <c r="E86" s="21">
        <v>1.1399999999999999</v>
      </c>
    </row>
    <row r="87" spans="1:5" ht="63.75">
      <c r="A87" s="7" t="s">
        <v>263</v>
      </c>
      <c r="B87" s="8" t="s">
        <v>93</v>
      </c>
      <c r="C87" s="8" t="s">
        <v>238</v>
      </c>
      <c r="D87" s="22">
        <f t="shared" si="1"/>
        <v>1206.24</v>
      </c>
      <c r="E87" s="21">
        <v>0.04</v>
      </c>
    </row>
    <row r="88" spans="1:5" ht="63.75">
      <c r="A88" s="7" t="s">
        <v>266</v>
      </c>
      <c r="B88" s="8" t="s">
        <v>95</v>
      </c>
      <c r="C88" s="8" t="s">
        <v>238</v>
      </c>
      <c r="D88" s="22">
        <f t="shared" si="1"/>
        <v>603.12</v>
      </c>
      <c r="E88" s="21">
        <v>0.02</v>
      </c>
    </row>
    <row r="89" spans="1:5" ht="63.75">
      <c r="A89" s="7" t="s">
        <v>267</v>
      </c>
      <c r="B89" s="8" t="s">
        <v>96</v>
      </c>
      <c r="C89" s="8" t="s">
        <v>238</v>
      </c>
      <c r="D89" s="22">
        <f t="shared" si="1"/>
        <v>3618.7200000000003</v>
      </c>
      <c r="E89" s="21">
        <v>0.12</v>
      </c>
    </row>
    <row r="90" spans="1:5">
      <c r="A90" s="33" t="s">
        <v>182</v>
      </c>
      <c r="B90" s="34"/>
      <c r="C90" s="34"/>
      <c r="D90" s="34"/>
      <c r="E90" s="21"/>
    </row>
    <row r="91" spans="1:5" ht="76.5">
      <c r="A91" s="16" t="s">
        <v>88</v>
      </c>
      <c r="B91" s="8" t="s">
        <v>278</v>
      </c>
      <c r="C91" s="8"/>
      <c r="D91" s="22">
        <f t="shared" si="1"/>
        <v>41615.279999999999</v>
      </c>
      <c r="E91" s="21">
        <v>1.38</v>
      </c>
    </row>
    <row r="92" spans="1:5" ht="63.75">
      <c r="A92" s="8" t="s">
        <v>90</v>
      </c>
      <c r="B92" s="8" t="s">
        <v>255</v>
      </c>
      <c r="C92" s="8" t="s">
        <v>238</v>
      </c>
      <c r="D92" s="22">
        <f t="shared" si="1"/>
        <v>23823.239999999998</v>
      </c>
      <c r="E92" s="21">
        <v>0.79</v>
      </c>
    </row>
    <row r="93" spans="1:5" ht="63.75">
      <c r="A93" s="8" t="s">
        <v>92</v>
      </c>
      <c r="B93" s="8" t="s">
        <v>192</v>
      </c>
      <c r="C93" s="8" t="s">
        <v>238</v>
      </c>
      <c r="D93" s="22">
        <f t="shared" si="1"/>
        <v>9046.7999999999993</v>
      </c>
      <c r="E93" s="21">
        <v>0.3</v>
      </c>
    </row>
    <row r="94" spans="1:5" ht="63.75">
      <c r="A94" s="8" t="s">
        <v>94</v>
      </c>
      <c r="B94" s="8" t="s">
        <v>177</v>
      </c>
      <c r="C94" s="8" t="s">
        <v>238</v>
      </c>
      <c r="D94" s="22">
        <f t="shared" si="1"/>
        <v>4221.84</v>
      </c>
      <c r="E94" s="21">
        <v>0.14000000000000001</v>
      </c>
    </row>
    <row r="95" spans="1:5">
      <c r="A95" s="8" t="s">
        <v>240</v>
      </c>
      <c r="B95" s="8" t="s">
        <v>178</v>
      </c>
      <c r="C95" s="8" t="s">
        <v>185</v>
      </c>
      <c r="D95" s="22">
        <f t="shared" si="1"/>
        <v>4523.3999999999996</v>
      </c>
      <c r="E95" s="21">
        <v>0.15</v>
      </c>
    </row>
    <row r="96" spans="1:5" ht="76.5">
      <c r="A96" s="8" t="s">
        <v>179</v>
      </c>
      <c r="B96" s="8" t="s">
        <v>271</v>
      </c>
      <c r="C96" s="8"/>
      <c r="D96" s="22">
        <f t="shared" si="1"/>
        <v>35885.64</v>
      </c>
      <c r="E96" s="21">
        <v>1.1900000000000002</v>
      </c>
    </row>
    <row r="97" spans="1:5">
      <c r="A97" s="19" t="s">
        <v>241</v>
      </c>
      <c r="B97" s="8" t="s">
        <v>103</v>
      </c>
      <c r="C97" s="8" t="s">
        <v>190</v>
      </c>
      <c r="D97" s="22">
        <f t="shared" si="1"/>
        <v>4221.84</v>
      </c>
      <c r="E97" s="21">
        <v>0.14000000000000001</v>
      </c>
    </row>
    <row r="98" spans="1:5" ht="63.75">
      <c r="A98" s="8" t="s">
        <v>106</v>
      </c>
      <c r="B98" s="8" t="s">
        <v>186</v>
      </c>
      <c r="C98" s="8" t="s">
        <v>238</v>
      </c>
      <c r="D98" s="22">
        <f t="shared" si="1"/>
        <v>4824.96</v>
      </c>
      <c r="E98" s="21">
        <v>0.16</v>
      </c>
    </row>
    <row r="99" spans="1:5">
      <c r="A99" s="8" t="s">
        <v>242</v>
      </c>
      <c r="B99" s="8" t="s">
        <v>236</v>
      </c>
      <c r="C99" s="8" t="s">
        <v>150</v>
      </c>
      <c r="D99" s="22">
        <f t="shared" si="1"/>
        <v>25934.159999999996</v>
      </c>
      <c r="E99" s="21">
        <v>0.86</v>
      </c>
    </row>
    <row r="100" spans="1:5" ht="25.5">
      <c r="A100" s="8" t="s">
        <v>173</v>
      </c>
      <c r="B100" s="8" t="s">
        <v>104</v>
      </c>
      <c r="C100" s="8" t="s">
        <v>191</v>
      </c>
      <c r="D100" s="22">
        <f t="shared" si="1"/>
        <v>904.68000000000006</v>
      </c>
      <c r="E100" s="21">
        <v>0.03</v>
      </c>
    </row>
    <row r="101" spans="1:5" ht="63.75">
      <c r="A101" s="8" t="s">
        <v>98</v>
      </c>
      <c r="B101" s="9" t="s">
        <v>99</v>
      </c>
      <c r="C101" s="9"/>
      <c r="D101" s="22">
        <f t="shared" si="1"/>
        <v>301.56</v>
      </c>
      <c r="E101" s="21">
        <v>0.01</v>
      </c>
    </row>
    <row r="102" spans="1:5" ht="63.75">
      <c r="A102" s="14" t="s">
        <v>100</v>
      </c>
      <c r="B102" s="8" t="s">
        <v>99</v>
      </c>
      <c r="C102" s="8" t="s">
        <v>174</v>
      </c>
      <c r="D102" s="22">
        <f t="shared" si="1"/>
        <v>301.56</v>
      </c>
      <c r="E102" s="21">
        <v>0.01</v>
      </c>
    </row>
    <row r="103" spans="1:5" ht="38.25">
      <c r="A103" s="8" t="s">
        <v>268</v>
      </c>
      <c r="B103" s="9" t="s">
        <v>101</v>
      </c>
      <c r="C103" s="9"/>
      <c r="D103" s="22">
        <f t="shared" si="1"/>
        <v>7539</v>
      </c>
      <c r="E103" s="21">
        <f>SUM(E104)</f>
        <v>0.25</v>
      </c>
    </row>
    <row r="104" spans="1:5" ht="38.25">
      <c r="A104" s="8" t="s">
        <v>269</v>
      </c>
      <c r="B104" s="8" t="s">
        <v>101</v>
      </c>
      <c r="C104" s="8" t="s">
        <v>237</v>
      </c>
      <c r="D104" s="22">
        <f t="shared" si="1"/>
        <v>7539</v>
      </c>
      <c r="E104" s="21">
        <v>0.25</v>
      </c>
    </row>
    <row r="105" spans="1:5">
      <c r="A105" s="7"/>
      <c r="B105" s="17" t="s">
        <v>105</v>
      </c>
      <c r="C105" s="8"/>
      <c r="D105" s="22">
        <f t="shared" si="1"/>
        <v>577487.39999999991</v>
      </c>
      <c r="E105" s="21">
        <v>19.149999999999999</v>
      </c>
    </row>
  </sheetData>
  <mergeCells count="7">
    <mergeCell ref="A90:D90"/>
    <mergeCell ref="A2:D2"/>
    <mergeCell ref="A3:D3"/>
    <mergeCell ref="A4:D4"/>
    <mergeCell ref="A5:D5"/>
    <mergeCell ref="A8:D8"/>
    <mergeCell ref="A52:D52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E106"/>
  <sheetViews>
    <sheetView topLeftCell="A94" zoomScale="65" zoomScaleNormal="65" workbookViewId="0">
      <selection activeCell="A59" sqref="A59"/>
    </sheetView>
  </sheetViews>
  <sheetFormatPr defaultRowHeight="15"/>
  <cols>
    <col min="1" max="1" width="5.28515625" customWidth="1"/>
    <col min="2" max="2" width="53.85546875" customWidth="1"/>
    <col min="3" max="3" width="13.5703125" customWidth="1"/>
    <col min="4" max="4" width="10.42578125" customWidth="1"/>
    <col min="5" max="5" width="12.85546875" customWidth="1"/>
  </cols>
  <sheetData>
    <row r="1" spans="1:5" ht="15.75">
      <c r="A1" s="1"/>
    </row>
    <row r="2" spans="1:5" ht="15.75">
      <c r="A2" s="40" t="s">
        <v>0</v>
      </c>
      <c r="B2" s="40"/>
      <c r="C2" s="40"/>
      <c r="D2" s="40"/>
    </row>
    <row r="3" spans="1:5" ht="15.75">
      <c r="A3" s="40" t="s">
        <v>183</v>
      </c>
      <c r="B3" s="40"/>
      <c r="C3" s="40"/>
      <c r="D3" s="40"/>
    </row>
    <row r="4" spans="1:5" ht="15.75">
      <c r="A4" s="40" t="s">
        <v>1</v>
      </c>
      <c r="B4" s="40"/>
      <c r="C4" s="40"/>
      <c r="D4" s="40"/>
    </row>
    <row r="5" spans="1:5" ht="15.75">
      <c r="A5" s="41" t="s">
        <v>211</v>
      </c>
      <c r="B5" s="42"/>
      <c r="C5" s="42"/>
      <c r="D5" s="42"/>
    </row>
    <row r="6" spans="1:5" ht="18.75">
      <c r="A6" s="2"/>
    </row>
    <row r="7" spans="1:5" ht="76.5">
      <c r="A7" s="18" t="s">
        <v>2</v>
      </c>
      <c r="B7" s="18" t="s">
        <v>3</v>
      </c>
      <c r="C7" s="18" t="s">
        <v>4</v>
      </c>
      <c r="D7" s="18" t="s">
        <v>5</v>
      </c>
      <c r="E7" s="18" t="s">
        <v>6</v>
      </c>
    </row>
    <row r="8" spans="1:5" ht="36.75" customHeight="1">
      <c r="A8" s="43" t="s">
        <v>7</v>
      </c>
      <c r="B8" s="44"/>
      <c r="C8" s="44"/>
      <c r="D8" s="44"/>
      <c r="E8" s="21"/>
    </row>
    <row r="9" spans="1:5" ht="25.5">
      <c r="A9" s="8" t="s">
        <v>8</v>
      </c>
      <c r="B9" s="9" t="s">
        <v>9</v>
      </c>
      <c r="C9" s="9"/>
      <c r="D9" s="22">
        <f>E9*3194.3*12</f>
        <v>7283.0040000000008</v>
      </c>
      <c r="E9" s="21">
        <v>0.19</v>
      </c>
    </row>
    <row r="10" spans="1:5" ht="38.25">
      <c r="A10" s="7" t="s">
        <v>10</v>
      </c>
      <c r="B10" s="8" t="s">
        <v>108</v>
      </c>
      <c r="C10" s="8" t="s">
        <v>33</v>
      </c>
      <c r="D10" s="22">
        <f t="shared" ref="D10:D73" si="0">E10*3194.3*12</f>
        <v>766.63200000000006</v>
      </c>
      <c r="E10" s="21">
        <v>0.02</v>
      </c>
    </row>
    <row r="11" spans="1:5" ht="38.25">
      <c r="A11" s="7" t="s">
        <v>12</v>
      </c>
      <c r="B11" s="8" t="s">
        <v>109</v>
      </c>
      <c r="C11" s="8" t="s">
        <v>33</v>
      </c>
      <c r="D11" s="22">
        <f t="shared" si="0"/>
        <v>766.63200000000006</v>
      </c>
      <c r="E11" s="21">
        <v>0.02</v>
      </c>
    </row>
    <row r="12" spans="1:5" ht="51">
      <c r="A12" s="7" t="s">
        <v>175</v>
      </c>
      <c r="B12" s="8" t="s">
        <v>110</v>
      </c>
      <c r="C12" s="8" t="s">
        <v>111</v>
      </c>
      <c r="D12" s="22">
        <f t="shared" si="0"/>
        <v>766.63200000000006</v>
      </c>
      <c r="E12" s="21">
        <v>0.02</v>
      </c>
    </row>
    <row r="13" spans="1:5" ht="38.25">
      <c r="A13" s="7" t="s">
        <v>176</v>
      </c>
      <c r="B13" s="8" t="s">
        <v>112</v>
      </c>
      <c r="C13" s="8" t="s">
        <v>113</v>
      </c>
      <c r="D13" s="22">
        <f t="shared" si="0"/>
        <v>1149.9480000000001</v>
      </c>
      <c r="E13" s="21">
        <v>0.03</v>
      </c>
    </row>
    <row r="14" spans="1:5">
      <c r="A14" s="7" t="s">
        <v>225</v>
      </c>
      <c r="B14" s="8" t="s">
        <v>294</v>
      </c>
      <c r="C14" s="8" t="s">
        <v>33</v>
      </c>
      <c r="D14" s="22">
        <f t="shared" si="0"/>
        <v>3833.1600000000008</v>
      </c>
      <c r="E14" s="21">
        <v>0.1</v>
      </c>
    </row>
    <row r="15" spans="1:5">
      <c r="A15" s="8" t="s">
        <v>13</v>
      </c>
      <c r="B15" s="9" t="s">
        <v>14</v>
      </c>
      <c r="C15" s="9"/>
      <c r="D15" s="22">
        <f t="shared" si="0"/>
        <v>2299.8960000000002</v>
      </c>
      <c r="E15" s="21">
        <v>0.06</v>
      </c>
    </row>
    <row r="16" spans="1:5" ht="38.25">
      <c r="A16" s="7" t="s">
        <v>15</v>
      </c>
      <c r="B16" s="8" t="s">
        <v>114</v>
      </c>
      <c r="C16" s="8" t="s">
        <v>33</v>
      </c>
      <c r="D16" s="22">
        <f t="shared" si="0"/>
        <v>766.63200000000006</v>
      </c>
      <c r="E16" s="21">
        <v>0.02</v>
      </c>
    </row>
    <row r="17" spans="1:5" ht="63.75">
      <c r="A17" s="7" t="s">
        <v>116</v>
      </c>
      <c r="B17" s="8" t="s">
        <v>115</v>
      </c>
      <c r="C17" s="8" t="s">
        <v>33</v>
      </c>
      <c r="D17" s="22">
        <f t="shared" si="0"/>
        <v>766.63200000000006</v>
      </c>
      <c r="E17" s="21">
        <v>0.02</v>
      </c>
    </row>
    <row r="18" spans="1:5" ht="38.25">
      <c r="A18" s="7" t="s">
        <v>16</v>
      </c>
      <c r="B18" s="8" t="s">
        <v>17</v>
      </c>
      <c r="C18" s="8" t="s">
        <v>33</v>
      </c>
      <c r="D18" s="22">
        <f t="shared" si="0"/>
        <v>766.63200000000006</v>
      </c>
      <c r="E18" s="21">
        <v>0.02</v>
      </c>
    </row>
    <row r="19" spans="1:5" ht="25.5">
      <c r="A19" s="8" t="s">
        <v>18</v>
      </c>
      <c r="B19" s="9" t="s">
        <v>19</v>
      </c>
      <c r="C19" s="9"/>
      <c r="D19" s="22">
        <f t="shared" si="0"/>
        <v>67080.3</v>
      </c>
      <c r="E19" s="21">
        <v>1.75</v>
      </c>
    </row>
    <row r="20" spans="1:5" ht="76.5">
      <c r="A20" s="7" t="s">
        <v>20</v>
      </c>
      <c r="B20" s="8" t="s">
        <v>118</v>
      </c>
      <c r="C20" s="8" t="s">
        <v>33</v>
      </c>
      <c r="D20" s="22">
        <f t="shared" si="0"/>
        <v>383.31600000000003</v>
      </c>
      <c r="E20" s="21">
        <v>0.01</v>
      </c>
    </row>
    <row r="21" spans="1:5" ht="51">
      <c r="A21" s="7" t="s">
        <v>21</v>
      </c>
      <c r="B21" s="8" t="s">
        <v>119</v>
      </c>
      <c r="C21" s="8" t="s">
        <v>33</v>
      </c>
      <c r="D21" s="22">
        <f t="shared" si="0"/>
        <v>383.31600000000003</v>
      </c>
      <c r="E21" s="21">
        <v>0.01</v>
      </c>
    </row>
    <row r="22" spans="1:5" ht="25.5">
      <c r="A22" s="7" t="s">
        <v>117</v>
      </c>
      <c r="B22" s="8" t="s">
        <v>217</v>
      </c>
      <c r="C22" s="8" t="s">
        <v>33</v>
      </c>
      <c r="D22" s="22">
        <f t="shared" si="0"/>
        <v>65930.351999999999</v>
      </c>
      <c r="E22" s="21">
        <v>1.72</v>
      </c>
    </row>
    <row r="23" spans="1:5" ht="51">
      <c r="A23" s="7" t="s">
        <v>283</v>
      </c>
      <c r="B23" s="8" t="s">
        <v>120</v>
      </c>
      <c r="C23" s="8" t="s">
        <v>113</v>
      </c>
      <c r="D23" s="22">
        <f t="shared" si="0"/>
        <v>383.31600000000003</v>
      </c>
      <c r="E23" s="21">
        <v>0.01</v>
      </c>
    </row>
    <row r="24" spans="1:5" ht="25.5">
      <c r="A24" s="8" t="s">
        <v>22</v>
      </c>
      <c r="B24" s="9" t="s">
        <v>224</v>
      </c>
      <c r="C24" s="9"/>
      <c r="D24" s="22">
        <f t="shared" si="0"/>
        <v>1149.9480000000001</v>
      </c>
      <c r="E24" s="21">
        <v>0.03</v>
      </c>
    </row>
    <row r="25" spans="1:5" ht="38.25">
      <c r="A25" s="7" t="s">
        <v>23</v>
      </c>
      <c r="B25" s="8" t="s">
        <v>123</v>
      </c>
      <c r="C25" s="8" t="s">
        <v>33</v>
      </c>
      <c r="D25" s="22">
        <f t="shared" si="0"/>
        <v>383.31600000000003</v>
      </c>
      <c r="E25" s="21">
        <v>0.01</v>
      </c>
    </row>
    <row r="26" spans="1:5" ht="81" customHeight="1">
      <c r="A26" s="7" t="s">
        <v>24</v>
      </c>
      <c r="B26" s="8" t="s">
        <v>122</v>
      </c>
      <c r="C26" s="8" t="s">
        <v>33</v>
      </c>
      <c r="D26" s="22">
        <f t="shared" si="0"/>
        <v>383.31600000000003</v>
      </c>
      <c r="E26" s="21">
        <v>0.01</v>
      </c>
    </row>
    <row r="27" spans="1:5" ht="38.25">
      <c r="A27" s="7" t="s">
        <v>226</v>
      </c>
      <c r="B27" s="8" t="s">
        <v>28</v>
      </c>
      <c r="C27" s="8" t="s">
        <v>113</v>
      </c>
      <c r="D27" s="22">
        <f t="shared" si="0"/>
        <v>383.31600000000003</v>
      </c>
      <c r="E27" s="21">
        <v>0.01</v>
      </c>
    </row>
    <row r="28" spans="1:5" ht="25.5">
      <c r="A28" s="8" t="s">
        <v>25</v>
      </c>
      <c r="B28" s="9" t="s">
        <v>30</v>
      </c>
      <c r="C28" s="9"/>
      <c r="D28" s="22">
        <f t="shared" si="0"/>
        <v>22232.328000000005</v>
      </c>
      <c r="E28" s="21">
        <f>SUM(E29:E34)</f>
        <v>0.58000000000000007</v>
      </c>
    </row>
    <row r="29" spans="1:5">
      <c r="A29" s="12" t="s">
        <v>26</v>
      </c>
      <c r="B29" s="13" t="s">
        <v>127</v>
      </c>
      <c r="C29" s="8" t="s">
        <v>11</v>
      </c>
      <c r="D29" s="22">
        <f t="shared" si="0"/>
        <v>1916.5800000000004</v>
      </c>
      <c r="E29" s="21">
        <v>0.05</v>
      </c>
    </row>
    <row r="30" spans="1:5" ht="106.5" customHeight="1">
      <c r="A30" s="7" t="s">
        <v>27</v>
      </c>
      <c r="B30" s="8" t="s">
        <v>128</v>
      </c>
      <c r="C30" s="8" t="s">
        <v>11</v>
      </c>
      <c r="D30" s="22">
        <f t="shared" si="0"/>
        <v>1533.2640000000001</v>
      </c>
      <c r="E30" s="21">
        <v>0.04</v>
      </c>
    </row>
    <row r="31" spans="1:5" ht="51">
      <c r="A31" s="7" t="s">
        <v>124</v>
      </c>
      <c r="B31" s="8" t="s">
        <v>129</v>
      </c>
      <c r="C31" s="8" t="s">
        <v>111</v>
      </c>
      <c r="D31" s="22">
        <f t="shared" si="0"/>
        <v>1149.9480000000001</v>
      </c>
      <c r="E31" s="21">
        <v>0.03</v>
      </c>
    </row>
    <row r="32" spans="1:5" ht="38.25">
      <c r="A32" s="7" t="s">
        <v>125</v>
      </c>
      <c r="B32" s="8" t="s">
        <v>130</v>
      </c>
      <c r="C32" s="8" t="s">
        <v>111</v>
      </c>
      <c r="D32" s="22">
        <f t="shared" si="0"/>
        <v>766.63200000000006</v>
      </c>
      <c r="E32" s="21">
        <v>0.02</v>
      </c>
    </row>
    <row r="33" spans="1:5" ht="25.5">
      <c r="A33" s="7" t="s">
        <v>126</v>
      </c>
      <c r="B33" s="8" t="s">
        <v>131</v>
      </c>
      <c r="C33" s="8" t="s">
        <v>97</v>
      </c>
      <c r="D33" s="22">
        <f t="shared" si="0"/>
        <v>6516.3720000000012</v>
      </c>
      <c r="E33" s="21">
        <v>0.17</v>
      </c>
    </row>
    <row r="34" spans="1:5" ht="38.25">
      <c r="A34" s="7" t="s">
        <v>293</v>
      </c>
      <c r="B34" s="8" t="s">
        <v>197</v>
      </c>
      <c r="C34" s="8" t="s">
        <v>113</v>
      </c>
      <c r="D34" s="22">
        <f t="shared" si="0"/>
        <v>10349.532000000001</v>
      </c>
      <c r="E34" s="21">
        <v>0.27</v>
      </c>
    </row>
    <row r="35" spans="1:5" ht="25.5">
      <c r="A35" s="8" t="s">
        <v>29</v>
      </c>
      <c r="B35" s="9" t="s">
        <v>36</v>
      </c>
      <c r="C35" s="9"/>
      <c r="D35" s="22">
        <f t="shared" si="0"/>
        <v>1149.9480000000001</v>
      </c>
      <c r="E35" s="21">
        <v>0.03</v>
      </c>
    </row>
    <row r="36" spans="1:5" ht="38.25">
      <c r="A36" s="7" t="s">
        <v>31</v>
      </c>
      <c r="B36" s="8" t="s">
        <v>132</v>
      </c>
      <c r="C36" s="8" t="s">
        <v>33</v>
      </c>
      <c r="D36" s="22">
        <f t="shared" si="0"/>
        <v>383.31600000000003</v>
      </c>
      <c r="E36" s="21">
        <v>0.01</v>
      </c>
    </row>
    <row r="37" spans="1:5" ht="51">
      <c r="A37" s="7" t="s">
        <v>32</v>
      </c>
      <c r="B37" s="8" t="s">
        <v>133</v>
      </c>
      <c r="C37" s="8" t="s">
        <v>33</v>
      </c>
      <c r="D37" s="22">
        <f t="shared" si="0"/>
        <v>383.31600000000003</v>
      </c>
      <c r="E37" s="21">
        <v>0.01</v>
      </c>
    </row>
    <row r="38" spans="1:5" ht="38.25">
      <c r="A38" s="7" t="s">
        <v>34</v>
      </c>
      <c r="B38" s="8" t="s">
        <v>134</v>
      </c>
      <c r="C38" s="8" t="s">
        <v>113</v>
      </c>
      <c r="D38" s="22">
        <f t="shared" si="0"/>
        <v>383.31600000000003</v>
      </c>
      <c r="E38" s="21">
        <v>0.01</v>
      </c>
    </row>
    <row r="39" spans="1:5" ht="25.5">
      <c r="A39" s="8" t="s">
        <v>35</v>
      </c>
      <c r="B39" s="9" t="s">
        <v>39</v>
      </c>
      <c r="C39" s="9"/>
      <c r="D39" s="22">
        <f t="shared" si="0"/>
        <v>4216.4760000000006</v>
      </c>
      <c r="E39" s="21">
        <v>0.11</v>
      </c>
    </row>
    <row r="40" spans="1:5" ht="25.5">
      <c r="A40" s="8" t="s">
        <v>37</v>
      </c>
      <c r="B40" s="8" t="s">
        <v>137</v>
      </c>
      <c r="C40" s="8" t="s">
        <v>33</v>
      </c>
      <c r="D40" s="22">
        <f t="shared" si="0"/>
        <v>766.63200000000006</v>
      </c>
      <c r="E40" s="21">
        <v>0.02</v>
      </c>
    </row>
    <row r="41" spans="1:5" ht="51">
      <c r="A41" s="8" t="s">
        <v>230</v>
      </c>
      <c r="B41" s="8" t="s">
        <v>299</v>
      </c>
      <c r="C41" s="8" t="s">
        <v>139</v>
      </c>
      <c r="D41" s="22">
        <f t="shared" si="0"/>
        <v>766.63200000000006</v>
      </c>
      <c r="E41" s="21">
        <v>0.02</v>
      </c>
    </row>
    <row r="42" spans="1:5" ht="38.25">
      <c r="A42" s="8" t="s">
        <v>135</v>
      </c>
      <c r="B42" s="8" t="s">
        <v>138</v>
      </c>
      <c r="C42" s="8" t="s">
        <v>33</v>
      </c>
      <c r="D42" s="22">
        <f t="shared" si="0"/>
        <v>766.63200000000006</v>
      </c>
      <c r="E42" s="21">
        <v>0.02</v>
      </c>
    </row>
    <row r="43" spans="1:5" ht="38.25">
      <c r="A43" s="8" t="s">
        <v>136</v>
      </c>
      <c r="B43" s="8" t="s">
        <v>121</v>
      </c>
      <c r="C43" s="8" t="s">
        <v>113</v>
      </c>
      <c r="D43" s="22">
        <f t="shared" si="0"/>
        <v>1916.5800000000004</v>
      </c>
      <c r="E43" s="21">
        <v>0.05</v>
      </c>
    </row>
    <row r="44" spans="1:5" ht="25.5">
      <c r="A44" s="8" t="s">
        <v>38</v>
      </c>
      <c r="B44" s="9" t="s">
        <v>140</v>
      </c>
      <c r="C44" s="9"/>
      <c r="D44" s="22">
        <f t="shared" si="0"/>
        <v>1149.9480000000001</v>
      </c>
      <c r="E44" s="21">
        <v>0.03</v>
      </c>
    </row>
    <row r="45" spans="1:5" ht="76.5">
      <c r="A45" s="7" t="s">
        <v>40</v>
      </c>
      <c r="B45" s="8" t="s">
        <v>142</v>
      </c>
      <c r="C45" s="8" t="s">
        <v>33</v>
      </c>
      <c r="D45" s="22">
        <f t="shared" si="0"/>
        <v>383.31600000000003</v>
      </c>
      <c r="E45" s="21">
        <v>0.01</v>
      </c>
    </row>
    <row r="46" spans="1:5">
      <c r="A46" s="7" t="s">
        <v>41</v>
      </c>
      <c r="B46" s="8" t="s">
        <v>143</v>
      </c>
      <c r="C46" s="8" t="s">
        <v>33</v>
      </c>
      <c r="D46" s="22">
        <f t="shared" si="0"/>
        <v>383.31600000000003</v>
      </c>
      <c r="E46" s="21">
        <v>0.01</v>
      </c>
    </row>
    <row r="47" spans="1:5" ht="38.25">
      <c r="A47" s="7" t="s">
        <v>141</v>
      </c>
      <c r="B47" s="8" t="s">
        <v>144</v>
      </c>
      <c r="C47" s="8" t="s">
        <v>113</v>
      </c>
      <c r="D47" s="22">
        <f t="shared" si="0"/>
        <v>383.31600000000003</v>
      </c>
      <c r="E47" s="21">
        <v>0.01</v>
      </c>
    </row>
    <row r="48" spans="1:5" ht="98.25" customHeight="1">
      <c r="A48" s="7" t="s">
        <v>42</v>
      </c>
      <c r="B48" s="9" t="s">
        <v>145</v>
      </c>
      <c r="C48" s="8"/>
      <c r="D48" s="22">
        <f t="shared" si="0"/>
        <v>159842.772</v>
      </c>
      <c r="E48" s="21">
        <v>4.17</v>
      </c>
    </row>
    <row r="49" spans="1:5" ht="38.25">
      <c r="A49" s="7" t="s">
        <v>43</v>
      </c>
      <c r="B49" s="8" t="s">
        <v>272</v>
      </c>
      <c r="C49" s="8" t="s">
        <v>33</v>
      </c>
      <c r="D49" s="22">
        <f t="shared" si="0"/>
        <v>159842.772</v>
      </c>
      <c r="E49" s="21">
        <v>4.17</v>
      </c>
    </row>
    <row r="50" spans="1:5" ht="38.25">
      <c r="A50" s="8" t="s">
        <v>44</v>
      </c>
      <c r="B50" s="9" t="s">
        <v>45</v>
      </c>
      <c r="C50" s="9"/>
      <c r="D50" s="22">
        <f t="shared" si="0"/>
        <v>11882.796</v>
      </c>
      <c r="E50" s="21">
        <v>0.31</v>
      </c>
    </row>
    <row r="51" spans="1:5" ht="63.75">
      <c r="A51" s="7" t="s">
        <v>46</v>
      </c>
      <c r="B51" s="8" t="s">
        <v>199</v>
      </c>
      <c r="C51" s="8" t="s">
        <v>33</v>
      </c>
      <c r="D51" s="22">
        <f t="shared" si="0"/>
        <v>4599.7920000000004</v>
      </c>
      <c r="E51" s="21">
        <v>0.12</v>
      </c>
    </row>
    <row r="52" spans="1:5" ht="51">
      <c r="A52" s="7" t="s">
        <v>48</v>
      </c>
      <c r="B52" s="8" t="s">
        <v>49</v>
      </c>
      <c r="C52" s="8" t="s">
        <v>146</v>
      </c>
      <c r="D52" s="22">
        <f t="shared" si="0"/>
        <v>7283.0040000000008</v>
      </c>
      <c r="E52" s="21">
        <v>0.19</v>
      </c>
    </row>
    <row r="53" spans="1:5" ht="41.25" customHeight="1">
      <c r="A53" s="36" t="s">
        <v>50</v>
      </c>
      <c r="B53" s="37"/>
      <c r="C53" s="37"/>
      <c r="D53" s="37"/>
      <c r="E53" s="21"/>
    </row>
    <row r="54" spans="1:5" ht="25.5">
      <c r="A54" s="8" t="s">
        <v>51</v>
      </c>
      <c r="B54" s="9" t="s">
        <v>147</v>
      </c>
      <c r="C54" s="9"/>
      <c r="D54" s="22">
        <f t="shared" si="0"/>
        <v>1916.5800000000004</v>
      </c>
      <c r="E54" s="21">
        <v>0.05</v>
      </c>
    </row>
    <row r="55" spans="1:5" ht="51">
      <c r="A55" s="7" t="s">
        <v>52</v>
      </c>
      <c r="B55" s="8" t="s">
        <v>148</v>
      </c>
      <c r="C55" s="8" t="s">
        <v>33</v>
      </c>
      <c r="D55" s="22">
        <f t="shared" si="0"/>
        <v>1533.2640000000001</v>
      </c>
      <c r="E55" s="21">
        <v>0.04</v>
      </c>
    </row>
    <row r="56" spans="1:5" ht="38.25">
      <c r="A56" s="7" t="s">
        <v>53</v>
      </c>
      <c r="B56" s="8" t="s">
        <v>134</v>
      </c>
      <c r="C56" s="8" t="s">
        <v>113</v>
      </c>
      <c r="D56" s="22">
        <f t="shared" si="0"/>
        <v>383.31600000000003</v>
      </c>
      <c r="E56" s="21">
        <v>0.01</v>
      </c>
    </row>
    <row r="57" spans="1:5" ht="51">
      <c r="A57" s="8" t="s">
        <v>54</v>
      </c>
      <c r="B57" s="9" t="s">
        <v>220</v>
      </c>
      <c r="C57" s="9"/>
      <c r="D57" s="22">
        <f t="shared" si="0"/>
        <v>83562.887999999992</v>
      </c>
      <c r="E57" s="21">
        <v>2.1799999999999997</v>
      </c>
    </row>
    <row r="58" spans="1:5" ht="66" customHeight="1">
      <c r="A58" s="7" t="s">
        <v>239</v>
      </c>
      <c r="B58" s="8" t="s">
        <v>156</v>
      </c>
      <c r="C58" s="8" t="s">
        <v>162</v>
      </c>
      <c r="D58" s="22">
        <f t="shared" si="0"/>
        <v>12266.112000000001</v>
      </c>
      <c r="E58" s="21">
        <v>0.32</v>
      </c>
    </row>
    <row r="59" spans="1:5" ht="25.5">
      <c r="A59" s="7" t="s">
        <v>55</v>
      </c>
      <c r="B59" s="8" t="s">
        <v>157</v>
      </c>
      <c r="C59" s="8" t="s">
        <v>33</v>
      </c>
      <c r="D59" s="22">
        <f t="shared" si="0"/>
        <v>6899.6880000000001</v>
      </c>
      <c r="E59" s="21">
        <v>0.18</v>
      </c>
    </row>
    <row r="60" spans="1:5" ht="25.5">
      <c r="A60" s="7" t="s">
        <v>151</v>
      </c>
      <c r="B60" s="8" t="s">
        <v>158</v>
      </c>
      <c r="C60" s="8" t="s">
        <v>33</v>
      </c>
      <c r="D60" s="22">
        <f t="shared" si="0"/>
        <v>16482.588</v>
      </c>
      <c r="E60" s="21">
        <v>0.43</v>
      </c>
    </row>
    <row r="61" spans="1:5" ht="23.25" customHeight="1">
      <c r="A61" s="7" t="s">
        <v>152</v>
      </c>
      <c r="B61" s="8" t="s">
        <v>160</v>
      </c>
      <c r="C61" s="8" t="s">
        <v>33</v>
      </c>
      <c r="D61" s="22">
        <f t="shared" si="0"/>
        <v>8432.9520000000011</v>
      </c>
      <c r="E61" s="21">
        <v>0.22</v>
      </c>
    </row>
    <row r="62" spans="1:5">
      <c r="A62" s="7" t="s">
        <v>153</v>
      </c>
      <c r="B62" s="8" t="s">
        <v>75</v>
      </c>
      <c r="C62" s="8" t="s">
        <v>33</v>
      </c>
      <c r="D62" s="22">
        <f t="shared" si="0"/>
        <v>8049.6360000000004</v>
      </c>
      <c r="E62" s="21">
        <v>0.21</v>
      </c>
    </row>
    <row r="63" spans="1:5" ht="25.5">
      <c r="A63" s="7" t="s">
        <v>154</v>
      </c>
      <c r="B63" s="8" t="s">
        <v>161</v>
      </c>
      <c r="C63" s="8" t="s">
        <v>163</v>
      </c>
      <c r="D63" s="22">
        <f t="shared" si="0"/>
        <v>14182.692000000001</v>
      </c>
      <c r="E63" s="21">
        <v>0.37</v>
      </c>
    </row>
    <row r="64" spans="1:5" ht="25.5">
      <c r="A64" s="7" t="s">
        <v>249</v>
      </c>
      <c r="B64" s="8" t="s">
        <v>221</v>
      </c>
      <c r="C64" s="8" t="s">
        <v>97</v>
      </c>
      <c r="D64" s="22">
        <f t="shared" si="0"/>
        <v>4983.1080000000002</v>
      </c>
      <c r="E64" s="21">
        <v>0.13</v>
      </c>
    </row>
    <row r="65" spans="1:5" ht="63.75">
      <c r="A65" s="14" t="s">
        <v>155</v>
      </c>
      <c r="B65" s="8" t="s">
        <v>159</v>
      </c>
      <c r="C65" s="8" t="s">
        <v>139</v>
      </c>
      <c r="D65" s="22">
        <f t="shared" si="0"/>
        <v>12266.112000000001</v>
      </c>
      <c r="E65" s="21">
        <v>0.32</v>
      </c>
    </row>
    <row r="66" spans="1:5" ht="38.25">
      <c r="A66" s="8" t="s">
        <v>56</v>
      </c>
      <c r="B66" s="9" t="s">
        <v>57</v>
      </c>
      <c r="C66" s="9"/>
      <c r="D66" s="22">
        <f t="shared" si="0"/>
        <v>118827.96000000002</v>
      </c>
      <c r="E66" s="21">
        <v>3.1</v>
      </c>
    </row>
    <row r="67" spans="1:5" ht="89.25">
      <c r="A67" s="7" t="s">
        <v>58</v>
      </c>
      <c r="B67" s="8" t="s">
        <v>59</v>
      </c>
      <c r="C67" s="8" t="s">
        <v>33</v>
      </c>
      <c r="D67" s="22">
        <f t="shared" si="0"/>
        <v>24915.54</v>
      </c>
      <c r="E67" s="21">
        <v>0.65</v>
      </c>
    </row>
    <row r="68" spans="1:5" ht="63.75">
      <c r="A68" s="7" t="s">
        <v>60</v>
      </c>
      <c r="B68" s="8" t="s">
        <v>61</v>
      </c>
      <c r="C68" s="8" t="s">
        <v>162</v>
      </c>
      <c r="D68" s="22">
        <f t="shared" si="0"/>
        <v>26448.804</v>
      </c>
      <c r="E68" s="21">
        <v>0.69</v>
      </c>
    </row>
    <row r="69" spans="1:5" ht="38.25">
      <c r="A69" s="7" t="s">
        <v>62</v>
      </c>
      <c r="B69" s="8" t="s">
        <v>63</v>
      </c>
      <c r="C69" s="8" t="s">
        <v>164</v>
      </c>
      <c r="D69" s="22">
        <f t="shared" si="0"/>
        <v>9966.2160000000003</v>
      </c>
      <c r="E69" s="21">
        <v>0.26</v>
      </c>
    </row>
    <row r="70" spans="1:5" ht="51">
      <c r="A70" s="7" t="s">
        <v>64</v>
      </c>
      <c r="B70" s="8" t="s">
        <v>65</v>
      </c>
      <c r="C70" s="8" t="s">
        <v>139</v>
      </c>
      <c r="D70" s="22">
        <f t="shared" si="0"/>
        <v>3833.1600000000008</v>
      </c>
      <c r="E70" s="21">
        <v>0.1</v>
      </c>
    </row>
    <row r="71" spans="1:5" ht="38.25">
      <c r="A71" s="7" t="s">
        <v>66</v>
      </c>
      <c r="B71" s="8" t="s">
        <v>67</v>
      </c>
      <c r="C71" s="8" t="s">
        <v>164</v>
      </c>
      <c r="D71" s="22">
        <f t="shared" si="0"/>
        <v>41398.128000000004</v>
      </c>
      <c r="E71" s="21">
        <v>1.08</v>
      </c>
    </row>
    <row r="72" spans="1:5" ht="51">
      <c r="A72" s="7" t="s">
        <v>68</v>
      </c>
      <c r="B72" s="8" t="s">
        <v>291</v>
      </c>
      <c r="C72" s="8" t="s">
        <v>139</v>
      </c>
      <c r="D72" s="22">
        <f t="shared" si="0"/>
        <v>12266.112000000001</v>
      </c>
      <c r="E72" s="21">
        <v>0.32</v>
      </c>
    </row>
    <row r="73" spans="1:5" ht="38.25">
      <c r="A73" s="7" t="s">
        <v>69</v>
      </c>
      <c r="B73" s="9" t="s">
        <v>70</v>
      </c>
      <c r="C73" s="9"/>
      <c r="D73" s="22">
        <f t="shared" si="0"/>
        <v>91995.839999999997</v>
      </c>
      <c r="E73" s="21">
        <v>2.4</v>
      </c>
    </row>
    <row r="74" spans="1:5" ht="38.25">
      <c r="A74" s="14" t="s">
        <v>71</v>
      </c>
      <c r="B74" s="8" t="s">
        <v>165</v>
      </c>
      <c r="C74" s="8" t="s">
        <v>33</v>
      </c>
      <c r="D74" s="22">
        <f t="shared" ref="D74:D106" si="1">E74*3194.3*12</f>
        <v>20699.064000000002</v>
      </c>
      <c r="E74" s="21">
        <v>0.54</v>
      </c>
    </row>
    <row r="75" spans="1:5" ht="63.75">
      <c r="A75" s="7" t="s">
        <v>73</v>
      </c>
      <c r="B75" s="8" t="s">
        <v>166</v>
      </c>
      <c r="C75" s="8" t="s">
        <v>170</v>
      </c>
      <c r="D75" s="22">
        <f t="shared" si="1"/>
        <v>13416.059999999998</v>
      </c>
      <c r="E75" s="21">
        <v>0.35</v>
      </c>
    </row>
    <row r="76" spans="1:5" ht="38.25">
      <c r="A76" s="7" t="s">
        <v>74</v>
      </c>
      <c r="B76" s="8" t="s">
        <v>72</v>
      </c>
      <c r="C76" s="8" t="s">
        <v>33</v>
      </c>
      <c r="D76" s="22">
        <f t="shared" si="1"/>
        <v>9966.2160000000003</v>
      </c>
      <c r="E76" s="21">
        <v>0.26</v>
      </c>
    </row>
    <row r="77" spans="1:5" ht="38.25">
      <c r="A77" s="7" t="s">
        <v>76</v>
      </c>
      <c r="B77" s="8" t="s">
        <v>167</v>
      </c>
      <c r="C77" s="8" t="s">
        <v>33</v>
      </c>
      <c r="D77" s="22">
        <f t="shared" si="1"/>
        <v>15332.640000000003</v>
      </c>
      <c r="E77" s="21">
        <v>0.4</v>
      </c>
    </row>
    <row r="78" spans="1:5" ht="51">
      <c r="A78" s="7" t="s">
        <v>77</v>
      </c>
      <c r="B78" s="8" t="s">
        <v>168</v>
      </c>
      <c r="C78" s="8" t="s">
        <v>164</v>
      </c>
      <c r="D78" s="22">
        <f t="shared" si="1"/>
        <v>10349.532000000001</v>
      </c>
      <c r="E78" s="21">
        <v>0.27</v>
      </c>
    </row>
    <row r="79" spans="1:5" ht="38.25">
      <c r="A79" s="7" t="s">
        <v>78</v>
      </c>
      <c r="B79" s="8" t="s">
        <v>169</v>
      </c>
      <c r="C79" s="8" t="s">
        <v>164</v>
      </c>
      <c r="D79" s="22">
        <f t="shared" si="1"/>
        <v>22232.328000000001</v>
      </c>
      <c r="E79" s="21">
        <v>0.57999999999999996</v>
      </c>
    </row>
    <row r="80" spans="1:5" ht="38.25">
      <c r="A80" s="8" t="s">
        <v>79</v>
      </c>
      <c r="B80" s="9" t="s">
        <v>80</v>
      </c>
      <c r="C80" s="9"/>
      <c r="D80" s="22">
        <f t="shared" si="1"/>
        <v>21082.380000000005</v>
      </c>
      <c r="E80" s="21">
        <v>0.55000000000000004</v>
      </c>
    </row>
    <row r="81" spans="1:5" ht="51">
      <c r="A81" s="7" t="s">
        <v>81</v>
      </c>
      <c r="B81" s="8" t="s">
        <v>82</v>
      </c>
      <c r="C81" s="8" t="s">
        <v>33</v>
      </c>
      <c r="D81" s="22">
        <f t="shared" si="1"/>
        <v>766.63200000000006</v>
      </c>
      <c r="E81" s="21">
        <v>0.02</v>
      </c>
    </row>
    <row r="82" spans="1:5" ht="25.5">
      <c r="A82" s="7" t="s">
        <v>83</v>
      </c>
      <c r="B82" s="8" t="s">
        <v>84</v>
      </c>
      <c r="C82" s="8" t="s">
        <v>33</v>
      </c>
      <c r="D82" s="22">
        <f t="shared" si="1"/>
        <v>4216.4760000000006</v>
      </c>
      <c r="E82" s="21">
        <v>0.11</v>
      </c>
    </row>
    <row r="83" spans="1:5" ht="72" customHeight="1">
      <c r="A83" s="7" t="s">
        <v>85</v>
      </c>
      <c r="B83" s="8" t="s">
        <v>86</v>
      </c>
      <c r="C83" s="8" t="s">
        <v>150</v>
      </c>
      <c r="D83" s="22">
        <f t="shared" si="1"/>
        <v>8432.9520000000011</v>
      </c>
      <c r="E83" s="21">
        <v>0.22</v>
      </c>
    </row>
    <row r="84" spans="1:5" ht="38.25">
      <c r="A84" s="7" t="s">
        <v>87</v>
      </c>
      <c r="B84" s="8" t="s">
        <v>171</v>
      </c>
      <c r="C84" s="8" t="s">
        <v>164</v>
      </c>
      <c r="D84" s="22">
        <f t="shared" si="1"/>
        <v>3066.5280000000002</v>
      </c>
      <c r="E84" s="21">
        <v>0.08</v>
      </c>
    </row>
    <row r="85" spans="1:5" ht="25.5">
      <c r="A85" s="7" t="s">
        <v>180</v>
      </c>
      <c r="B85" s="8" t="s">
        <v>172</v>
      </c>
      <c r="C85" s="8" t="s">
        <v>102</v>
      </c>
      <c r="D85" s="22">
        <f t="shared" si="1"/>
        <v>4599.7920000000004</v>
      </c>
      <c r="E85" s="21">
        <v>0.12</v>
      </c>
    </row>
    <row r="86" spans="1:5" ht="25.5">
      <c r="A86" s="8" t="s">
        <v>264</v>
      </c>
      <c r="B86" s="9" t="s">
        <v>89</v>
      </c>
      <c r="C86" s="9"/>
      <c r="D86" s="22">
        <f t="shared" si="1"/>
        <v>54430.872000000003</v>
      </c>
      <c r="E86" s="21">
        <v>1.42</v>
      </c>
    </row>
    <row r="87" spans="1:5" ht="76.5">
      <c r="A87" s="7" t="s">
        <v>265</v>
      </c>
      <c r="B87" s="8" t="s">
        <v>288</v>
      </c>
      <c r="C87" s="8" t="s">
        <v>238</v>
      </c>
      <c r="D87" s="22">
        <f t="shared" si="1"/>
        <v>39098.232000000004</v>
      </c>
      <c r="E87" s="21">
        <v>1.02</v>
      </c>
    </row>
    <row r="88" spans="1:5" ht="76.5">
      <c r="A88" s="7" t="s">
        <v>263</v>
      </c>
      <c r="B88" s="8" t="s">
        <v>93</v>
      </c>
      <c r="C88" s="8" t="s">
        <v>238</v>
      </c>
      <c r="D88" s="22">
        <f t="shared" si="1"/>
        <v>9966.2160000000003</v>
      </c>
      <c r="E88" s="21">
        <v>0.26</v>
      </c>
    </row>
    <row r="89" spans="1:5" ht="76.5">
      <c r="A89" s="7" t="s">
        <v>266</v>
      </c>
      <c r="B89" s="8" t="s">
        <v>95</v>
      </c>
      <c r="C89" s="8" t="s">
        <v>238</v>
      </c>
      <c r="D89" s="22">
        <f t="shared" si="1"/>
        <v>766.63200000000006</v>
      </c>
      <c r="E89" s="21">
        <v>0.02</v>
      </c>
    </row>
    <row r="90" spans="1:5" ht="76.5">
      <c r="A90" s="7" t="s">
        <v>267</v>
      </c>
      <c r="B90" s="8" t="s">
        <v>96</v>
      </c>
      <c r="C90" s="8" t="s">
        <v>238</v>
      </c>
      <c r="D90" s="22">
        <f t="shared" si="1"/>
        <v>4599.7920000000004</v>
      </c>
      <c r="E90" s="21">
        <v>0.12</v>
      </c>
    </row>
    <row r="91" spans="1:5">
      <c r="A91" s="33" t="s">
        <v>182</v>
      </c>
      <c r="B91" s="34"/>
      <c r="C91" s="34"/>
      <c r="D91" s="34"/>
      <c r="E91" s="21"/>
    </row>
    <row r="92" spans="1:5" ht="89.25">
      <c r="A92" s="16" t="s">
        <v>88</v>
      </c>
      <c r="B92" s="8" t="s">
        <v>282</v>
      </c>
      <c r="C92" s="8"/>
      <c r="D92" s="22">
        <f t="shared" si="1"/>
        <v>34115.124000000003</v>
      </c>
      <c r="E92" s="21">
        <v>0.89</v>
      </c>
    </row>
    <row r="93" spans="1:5" ht="76.5">
      <c r="A93" s="8" t="s">
        <v>92</v>
      </c>
      <c r="B93" s="8" t="s">
        <v>255</v>
      </c>
      <c r="C93" s="8" t="s">
        <v>238</v>
      </c>
      <c r="D93" s="22">
        <f t="shared" si="1"/>
        <v>10732.848000000002</v>
      </c>
      <c r="E93" s="21">
        <v>0.28000000000000003</v>
      </c>
    </row>
    <row r="94" spans="1:5" ht="76.5">
      <c r="A94" s="8" t="s">
        <v>94</v>
      </c>
      <c r="B94" s="8" t="s">
        <v>235</v>
      </c>
      <c r="C94" s="8" t="s">
        <v>238</v>
      </c>
      <c r="D94" s="22">
        <f t="shared" si="1"/>
        <v>15332.640000000003</v>
      </c>
      <c r="E94" s="21">
        <v>0.4</v>
      </c>
    </row>
    <row r="95" spans="1:5" ht="76.5">
      <c r="A95" s="8" t="s">
        <v>240</v>
      </c>
      <c r="B95" s="8" t="s">
        <v>177</v>
      </c>
      <c r="C95" s="8" t="s">
        <v>238</v>
      </c>
      <c r="D95" s="22">
        <f t="shared" si="1"/>
        <v>4599.7920000000004</v>
      </c>
      <c r="E95" s="21">
        <v>0.12</v>
      </c>
    </row>
    <row r="96" spans="1:5">
      <c r="A96" s="8" t="s">
        <v>181</v>
      </c>
      <c r="B96" s="8" t="s">
        <v>178</v>
      </c>
      <c r="C96" s="8" t="s">
        <v>191</v>
      </c>
      <c r="D96" s="22">
        <f t="shared" si="1"/>
        <v>3449.8440000000001</v>
      </c>
      <c r="E96" s="21">
        <v>0.09</v>
      </c>
    </row>
    <row r="97" spans="1:5" ht="93.75" customHeight="1">
      <c r="A97" s="8" t="s">
        <v>179</v>
      </c>
      <c r="B97" s="8" t="s">
        <v>274</v>
      </c>
      <c r="C97" s="8"/>
      <c r="D97" s="22">
        <f t="shared" si="1"/>
        <v>39864.864000000001</v>
      </c>
      <c r="E97" s="21">
        <v>1.04</v>
      </c>
    </row>
    <row r="98" spans="1:5">
      <c r="A98" s="19" t="s">
        <v>241</v>
      </c>
      <c r="B98" s="8" t="s">
        <v>103</v>
      </c>
      <c r="C98" s="8" t="s">
        <v>190</v>
      </c>
      <c r="D98" s="22">
        <f t="shared" si="1"/>
        <v>5366.4240000000009</v>
      </c>
      <c r="E98" s="21">
        <v>0.14000000000000001</v>
      </c>
    </row>
    <row r="99" spans="1:5" ht="76.5">
      <c r="A99" s="8" t="s">
        <v>106</v>
      </c>
      <c r="B99" s="8" t="s">
        <v>186</v>
      </c>
      <c r="C99" s="8" t="s">
        <v>238</v>
      </c>
      <c r="D99" s="22">
        <f t="shared" si="1"/>
        <v>4983.1080000000002</v>
      </c>
      <c r="E99" s="21">
        <v>0.13</v>
      </c>
    </row>
    <row r="100" spans="1:5">
      <c r="A100" s="8" t="s">
        <v>242</v>
      </c>
      <c r="B100" s="8" t="s">
        <v>236</v>
      </c>
      <c r="C100" s="8" t="s">
        <v>150</v>
      </c>
      <c r="D100" s="22">
        <f t="shared" si="1"/>
        <v>29132.016000000003</v>
      </c>
      <c r="E100" s="21">
        <v>0.76</v>
      </c>
    </row>
    <row r="101" spans="1:5" ht="25.5">
      <c r="A101" s="8" t="s">
        <v>173</v>
      </c>
      <c r="B101" s="8" t="s">
        <v>104</v>
      </c>
      <c r="C101" s="8" t="s">
        <v>191</v>
      </c>
      <c r="D101" s="22">
        <f t="shared" si="1"/>
        <v>383.31600000000003</v>
      </c>
      <c r="E101" s="21">
        <v>0.01</v>
      </c>
    </row>
    <row r="102" spans="1:5" ht="95.25" customHeight="1">
      <c r="A102" s="8" t="s">
        <v>98</v>
      </c>
      <c r="B102" s="9" t="s">
        <v>99</v>
      </c>
      <c r="C102" s="9"/>
      <c r="D102" s="22">
        <f t="shared" si="1"/>
        <v>383.31600000000003</v>
      </c>
      <c r="E102" s="21">
        <v>0.01</v>
      </c>
    </row>
    <row r="103" spans="1:5" ht="76.5">
      <c r="A103" s="7" t="s">
        <v>100</v>
      </c>
      <c r="B103" s="8" t="s">
        <v>99</v>
      </c>
      <c r="C103" s="8" t="s">
        <v>174</v>
      </c>
      <c r="D103" s="22">
        <f t="shared" si="1"/>
        <v>383.31600000000003</v>
      </c>
      <c r="E103" s="21">
        <v>0.01</v>
      </c>
    </row>
    <row r="104" spans="1:5" ht="51">
      <c r="A104" s="8">
        <v>20</v>
      </c>
      <c r="B104" s="9" t="s">
        <v>101</v>
      </c>
      <c r="C104" s="9"/>
      <c r="D104" s="22">
        <f t="shared" si="1"/>
        <v>8432.9520000000011</v>
      </c>
      <c r="E104" s="21">
        <v>0.22</v>
      </c>
    </row>
    <row r="105" spans="1:5" ht="63.75">
      <c r="A105" s="8" t="s">
        <v>269</v>
      </c>
      <c r="B105" s="8" t="s">
        <v>101</v>
      </c>
      <c r="C105" s="8" t="s">
        <v>237</v>
      </c>
      <c r="D105" s="22">
        <f t="shared" si="1"/>
        <v>8432.9520000000011</v>
      </c>
      <c r="E105" s="21">
        <v>0.22</v>
      </c>
    </row>
    <row r="106" spans="1:5">
      <c r="A106" s="7"/>
      <c r="B106" s="17" t="s">
        <v>105</v>
      </c>
      <c r="C106" s="8"/>
      <c r="D106" s="22">
        <f t="shared" si="1"/>
        <v>732900.19200000004</v>
      </c>
      <c r="E106" s="21">
        <v>19.12</v>
      </c>
    </row>
  </sheetData>
  <mergeCells count="7">
    <mergeCell ref="A53:D53"/>
    <mergeCell ref="A91:D91"/>
    <mergeCell ref="A2:D2"/>
    <mergeCell ref="A3:D3"/>
    <mergeCell ref="A4:D4"/>
    <mergeCell ref="A5:D5"/>
    <mergeCell ref="A8:D8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E106"/>
  <sheetViews>
    <sheetView topLeftCell="A100" workbookViewId="0">
      <selection activeCell="B56" sqref="B56"/>
    </sheetView>
  </sheetViews>
  <sheetFormatPr defaultRowHeight="15"/>
  <cols>
    <col min="1" max="1" width="5.28515625" customWidth="1"/>
    <col min="2" max="2" width="53.85546875" customWidth="1"/>
    <col min="3" max="3" width="13.5703125" customWidth="1"/>
    <col min="4" max="4" width="10.42578125" customWidth="1"/>
  </cols>
  <sheetData>
    <row r="1" spans="1:5" ht="15.75">
      <c r="A1" s="1"/>
    </row>
    <row r="2" spans="1:5" ht="15.75">
      <c r="A2" s="40" t="s">
        <v>0</v>
      </c>
      <c r="B2" s="40"/>
      <c r="C2" s="40"/>
      <c r="D2" s="40"/>
    </row>
    <row r="3" spans="1:5" ht="15.75">
      <c r="A3" s="40" t="s">
        <v>183</v>
      </c>
      <c r="B3" s="40"/>
      <c r="C3" s="40"/>
      <c r="D3" s="40"/>
    </row>
    <row r="4" spans="1:5" ht="15.75">
      <c r="A4" s="40" t="s">
        <v>1</v>
      </c>
      <c r="B4" s="40"/>
      <c r="C4" s="40"/>
      <c r="D4" s="40"/>
    </row>
    <row r="5" spans="1:5" ht="15.75">
      <c r="A5" s="41" t="s">
        <v>212</v>
      </c>
      <c r="B5" s="42"/>
      <c r="C5" s="42"/>
      <c r="D5" s="42"/>
    </row>
    <row r="6" spans="1:5" ht="18.75">
      <c r="A6" s="2"/>
    </row>
    <row r="7" spans="1:5" ht="89.25">
      <c r="A7" s="18" t="s">
        <v>2</v>
      </c>
      <c r="B7" s="18" t="s">
        <v>3</v>
      </c>
      <c r="C7" s="18" t="s">
        <v>4</v>
      </c>
      <c r="D7" s="18" t="s">
        <v>5</v>
      </c>
      <c r="E7" s="18" t="s">
        <v>6</v>
      </c>
    </row>
    <row r="8" spans="1:5" ht="38.25" customHeight="1">
      <c r="A8" s="43" t="s">
        <v>7</v>
      </c>
      <c r="B8" s="44"/>
      <c r="C8" s="44"/>
      <c r="D8" s="44"/>
      <c r="E8" s="21"/>
    </row>
    <row r="9" spans="1:5" ht="25.5">
      <c r="A9" s="8" t="s">
        <v>8</v>
      </c>
      <c r="B9" s="9" t="s">
        <v>9</v>
      </c>
      <c r="C9" s="9"/>
      <c r="D9" s="22">
        <f>E9*3184*12</f>
        <v>3820.7999999999997</v>
      </c>
      <c r="E9" s="21">
        <v>9.9999999999999992E-2</v>
      </c>
    </row>
    <row r="10" spans="1:5" ht="38.25">
      <c r="A10" s="7" t="s">
        <v>10</v>
      </c>
      <c r="B10" s="8" t="s">
        <v>108</v>
      </c>
      <c r="C10" s="8" t="s">
        <v>33</v>
      </c>
      <c r="D10" s="22">
        <f t="shared" ref="D10:D73" si="0">E10*3184*12</f>
        <v>764.16</v>
      </c>
      <c r="E10" s="21">
        <v>0.02</v>
      </c>
    </row>
    <row r="11" spans="1:5" ht="38.25">
      <c r="A11" s="7" t="s">
        <v>12</v>
      </c>
      <c r="B11" s="8" t="s">
        <v>109</v>
      </c>
      <c r="C11" s="8" t="s">
        <v>33</v>
      </c>
      <c r="D11" s="22">
        <f t="shared" si="0"/>
        <v>764.16</v>
      </c>
      <c r="E11" s="21">
        <v>0.02</v>
      </c>
    </row>
    <row r="12" spans="1:5" ht="51">
      <c r="A12" s="7" t="s">
        <v>175</v>
      </c>
      <c r="B12" s="8" t="s">
        <v>110</v>
      </c>
      <c r="C12" s="8" t="s">
        <v>111</v>
      </c>
      <c r="D12" s="22">
        <f t="shared" si="0"/>
        <v>764.16</v>
      </c>
      <c r="E12" s="21">
        <v>0.02</v>
      </c>
    </row>
    <row r="13" spans="1:5" ht="38.25">
      <c r="A13" s="7" t="s">
        <v>176</v>
      </c>
      <c r="B13" s="8" t="s">
        <v>112</v>
      </c>
      <c r="C13" s="8" t="s">
        <v>113</v>
      </c>
      <c r="D13" s="22">
        <f t="shared" si="0"/>
        <v>1146.24</v>
      </c>
      <c r="E13" s="21">
        <v>0.03</v>
      </c>
    </row>
    <row r="14" spans="1:5" ht="25.5">
      <c r="A14" s="7" t="s">
        <v>225</v>
      </c>
      <c r="B14" s="8" t="s">
        <v>295</v>
      </c>
      <c r="C14" s="8" t="s">
        <v>33</v>
      </c>
      <c r="D14" s="22">
        <f t="shared" si="0"/>
        <v>382.08</v>
      </c>
      <c r="E14" s="21">
        <v>0.01</v>
      </c>
    </row>
    <row r="15" spans="1:5">
      <c r="A15" s="8" t="s">
        <v>13</v>
      </c>
      <c r="B15" s="9" t="s">
        <v>14</v>
      </c>
      <c r="C15" s="9"/>
      <c r="D15" s="22">
        <f t="shared" si="0"/>
        <v>2292.48</v>
      </c>
      <c r="E15" s="21">
        <v>0.06</v>
      </c>
    </row>
    <row r="16" spans="1:5" ht="38.25">
      <c r="A16" s="7" t="s">
        <v>15</v>
      </c>
      <c r="B16" s="8" t="s">
        <v>114</v>
      </c>
      <c r="C16" s="8" t="s">
        <v>33</v>
      </c>
      <c r="D16" s="22">
        <f t="shared" si="0"/>
        <v>764.16</v>
      </c>
      <c r="E16" s="21">
        <v>0.02</v>
      </c>
    </row>
    <row r="17" spans="1:5" ht="63.75">
      <c r="A17" s="7" t="s">
        <v>116</v>
      </c>
      <c r="B17" s="8" t="s">
        <v>115</v>
      </c>
      <c r="C17" s="8" t="s">
        <v>33</v>
      </c>
      <c r="D17" s="22">
        <f t="shared" si="0"/>
        <v>764.16</v>
      </c>
      <c r="E17" s="21">
        <v>0.02</v>
      </c>
    </row>
    <row r="18" spans="1:5" ht="38.25">
      <c r="A18" s="7" t="s">
        <v>16</v>
      </c>
      <c r="B18" s="8" t="s">
        <v>17</v>
      </c>
      <c r="C18" s="8" t="s">
        <v>33</v>
      </c>
      <c r="D18" s="22">
        <f t="shared" si="0"/>
        <v>764.16</v>
      </c>
      <c r="E18" s="21">
        <v>0.02</v>
      </c>
    </row>
    <row r="19" spans="1:5" ht="25.5">
      <c r="A19" s="8" t="s">
        <v>18</v>
      </c>
      <c r="B19" s="9" t="s">
        <v>19</v>
      </c>
      <c r="C19" s="9"/>
      <c r="D19" s="22">
        <f t="shared" si="0"/>
        <v>63043.200000000004</v>
      </c>
      <c r="E19" s="21">
        <v>1.6500000000000001</v>
      </c>
    </row>
    <row r="20" spans="1:5" ht="76.5">
      <c r="A20" s="7" t="s">
        <v>20</v>
      </c>
      <c r="B20" s="8" t="s">
        <v>118</v>
      </c>
      <c r="C20" s="8" t="s">
        <v>33</v>
      </c>
      <c r="D20" s="22">
        <f t="shared" si="0"/>
        <v>382.08</v>
      </c>
      <c r="E20" s="21">
        <v>0.01</v>
      </c>
    </row>
    <row r="21" spans="1:5" ht="51">
      <c r="A21" s="7" t="s">
        <v>21</v>
      </c>
      <c r="B21" s="8" t="s">
        <v>119</v>
      </c>
      <c r="C21" s="8" t="s">
        <v>33</v>
      </c>
      <c r="D21" s="22">
        <f t="shared" si="0"/>
        <v>382.08</v>
      </c>
      <c r="E21" s="21">
        <v>0.01</v>
      </c>
    </row>
    <row r="22" spans="1:5" ht="25.5">
      <c r="A22" s="7" t="s">
        <v>117</v>
      </c>
      <c r="B22" s="8" t="s">
        <v>217</v>
      </c>
      <c r="C22" s="8" t="s">
        <v>33</v>
      </c>
      <c r="D22" s="22">
        <f t="shared" si="0"/>
        <v>61896.959999999999</v>
      </c>
      <c r="E22" s="21">
        <v>1.62</v>
      </c>
    </row>
    <row r="23" spans="1:5" ht="51">
      <c r="A23" s="7" t="s">
        <v>283</v>
      </c>
      <c r="B23" s="8" t="s">
        <v>120</v>
      </c>
      <c r="C23" s="8" t="s">
        <v>113</v>
      </c>
      <c r="D23" s="22">
        <f t="shared" si="0"/>
        <v>382.08</v>
      </c>
      <c r="E23" s="21">
        <v>0.01</v>
      </c>
    </row>
    <row r="24" spans="1:5" ht="25.5">
      <c r="A24" s="8" t="s">
        <v>22</v>
      </c>
      <c r="B24" s="9" t="s">
        <v>224</v>
      </c>
      <c r="C24" s="9"/>
      <c r="D24" s="22">
        <f t="shared" si="0"/>
        <v>1146.24</v>
      </c>
      <c r="E24" s="21">
        <v>0.03</v>
      </c>
    </row>
    <row r="25" spans="1:5" ht="38.25">
      <c r="A25" s="7" t="s">
        <v>23</v>
      </c>
      <c r="B25" s="8" t="s">
        <v>123</v>
      </c>
      <c r="C25" s="8" t="s">
        <v>33</v>
      </c>
      <c r="D25" s="22">
        <f t="shared" si="0"/>
        <v>382.08</v>
      </c>
      <c r="E25" s="21">
        <v>0.01</v>
      </c>
    </row>
    <row r="26" spans="1:5" ht="63.75">
      <c r="A26" s="7" t="s">
        <v>24</v>
      </c>
      <c r="B26" s="8" t="s">
        <v>122</v>
      </c>
      <c r="C26" s="8" t="s">
        <v>33</v>
      </c>
      <c r="D26" s="22">
        <f t="shared" si="0"/>
        <v>382.08</v>
      </c>
      <c r="E26" s="21">
        <v>0.01</v>
      </c>
    </row>
    <row r="27" spans="1:5" ht="38.25">
      <c r="A27" s="7" t="s">
        <v>226</v>
      </c>
      <c r="B27" s="8" t="s">
        <v>28</v>
      </c>
      <c r="C27" s="8" t="s">
        <v>113</v>
      </c>
      <c r="D27" s="22">
        <f t="shared" si="0"/>
        <v>382.08</v>
      </c>
      <c r="E27" s="21">
        <v>0.01</v>
      </c>
    </row>
    <row r="28" spans="1:5" ht="25.5">
      <c r="A28" s="8" t="s">
        <v>25</v>
      </c>
      <c r="B28" s="9" t="s">
        <v>30</v>
      </c>
      <c r="C28" s="9"/>
      <c r="D28" s="22">
        <f t="shared" si="0"/>
        <v>17575.68</v>
      </c>
      <c r="E28" s="21">
        <f>SUM(E29:E34)</f>
        <v>0.45999999999999996</v>
      </c>
    </row>
    <row r="29" spans="1:5">
      <c r="A29" s="12" t="s">
        <v>26</v>
      </c>
      <c r="B29" s="13" t="s">
        <v>127</v>
      </c>
      <c r="C29" s="8" t="s">
        <v>11</v>
      </c>
      <c r="D29" s="22">
        <f t="shared" si="0"/>
        <v>1910.4</v>
      </c>
      <c r="E29" s="21">
        <v>0.05</v>
      </c>
    </row>
    <row r="30" spans="1:5" ht="89.25">
      <c r="A30" s="7" t="s">
        <v>27</v>
      </c>
      <c r="B30" s="8" t="s">
        <v>128</v>
      </c>
      <c r="C30" s="8" t="s">
        <v>11</v>
      </c>
      <c r="D30" s="22">
        <f t="shared" si="0"/>
        <v>1528.32</v>
      </c>
      <c r="E30" s="21">
        <v>0.04</v>
      </c>
    </row>
    <row r="31" spans="1:5" ht="51">
      <c r="A31" s="7" t="s">
        <v>124</v>
      </c>
      <c r="B31" s="8" t="s">
        <v>129</v>
      </c>
      <c r="C31" s="8" t="s">
        <v>111</v>
      </c>
      <c r="D31" s="22">
        <f t="shared" si="0"/>
        <v>1146.24</v>
      </c>
      <c r="E31" s="21">
        <v>0.03</v>
      </c>
    </row>
    <row r="32" spans="1:5" ht="38.25">
      <c r="A32" s="7" t="s">
        <v>125</v>
      </c>
      <c r="B32" s="8" t="s">
        <v>130</v>
      </c>
      <c r="C32" s="8" t="s">
        <v>111</v>
      </c>
      <c r="D32" s="22">
        <f t="shared" si="0"/>
        <v>764.16</v>
      </c>
      <c r="E32" s="21">
        <v>0.02</v>
      </c>
    </row>
    <row r="33" spans="1:5" ht="25.5">
      <c r="A33" s="7" t="s">
        <v>126</v>
      </c>
      <c r="B33" s="8" t="s">
        <v>131</v>
      </c>
      <c r="C33" s="8" t="s">
        <v>97</v>
      </c>
      <c r="D33" s="22">
        <f t="shared" si="0"/>
        <v>6495.3600000000006</v>
      </c>
      <c r="E33" s="21">
        <v>0.17</v>
      </c>
    </row>
    <row r="34" spans="1:5" ht="38.25">
      <c r="A34" s="7" t="s">
        <v>227</v>
      </c>
      <c r="B34" s="8" t="s">
        <v>197</v>
      </c>
      <c r="C34" s="8" t="s">
        <v>113</v>
      </c>
      <c r="D34" s="22">
        <f t="shared" si="0"/>
        <v>5731.2</v>
      </c>
      <c r="E34" s="21">
        <v>0.15</v>
      </c>
    </row>
    <row r="35" spans="1:5" ht="25.5">
      <c r="A35" s="8" t="s">
        <v>29</v>
      </c>
      <c r="B35" s="9" t="s">
        <v>36</v>
      </c>
      <c r="C35" s="9"/>
      <c r="D35" s="22">
        <f t="shared" si="0"/>
        <v>1146.24</v>
      </c>
      <c r="E35" s="21">
        <v>0.03</v>
      </c>
    </row>
    <row r="36" spans="1:5" ht="38.25">
      <c r="A36" s="7" t="s">
        <v>31</v>
      </c>
      <c r="B36" s="8" t="s">
        <v>132</v>
      </c>
      <c r="C36" s="8" t="s">
        <v>33</v>
      </c>
      <c r="D36" s="22">
        <f t="shared" si="0"/>
        <v>382.08</v>
      </c>
      <c r="E36" s="21">
        <v>0.01</v>
      </c>
    </row>
    <row r="37" spans="1:5" ht="51">
      <c r="A37" s="7" t="s">
        <v>32</v>
      </c>
      <c r="B37" s="8" t="s">
        <v>133</v>
      </c>
      <c r="C37" s="8" t="s">
        <v>33</v>
      </c>
      <c r="D37" s="22">
        <f t="shared" si="0"/>
        <v>382.08</v>
      </c>
      <c r="E37" s="21">
        <v>0.01</v>
      </c>
    </row>
    <row r="38" spans="1:5" ht="38.25">
      <c r="A38" s="7" t="s">
        <v>34</v>
      </c>
      <c r="B38" s="8" t="s">
        <v>134</v>
      </c>
      <c r="C38" s="8" t="s">
        <v>113</v>
      </c>
      <c r="D38" s="22">
        <f t="shared" si="0"/>
        <v>382.08</v>
      </c>
      <c r="E38" s="21">
        <v>0.01</v>
      </c>
    </row>
    <row r="39" spans="1:5" ht="25.5">
      <c r="A39" s="8" t="s">
        <v>35</v>
      </c>
      <c r="B39" s="9" t="s">
        <v>39</v>
      </c>
      <c r="C39" s="9"/>
      <c r="D39" s="22">
        <f t="shared" si="0"/>
        <v>3438.7200000000003</v>
      </c>
      <c r="E39" s="21">
        <v>0.09</v>
      </c>
    </row>
    <row r="40" spans="1:5" ht="25.5">
      <c r="A40" s="8" t="s">
        <v>37</v>
      </c>
      <c r="B40" s="8" t="s">
        <v>137</v>
      </c>
      <c r="C40" s="8" t="s">
        <v>33</v>
      </c>
      <c r="D40" s="22">
        <f t="shared" si="0"/>
        <v>764.16</v>
      </c>
      <c r="E40" s="21">
        <v>0.02</v>
      </c>
    </row>
    <row r="41" spans="1:5" ht="51">
      <c r="A41" s="8" t="s">
        <v>230</v>
      </c>
      <c r="B41" s="8" t="s">
        <v>299</v>
      </c>
      <c r="C41" s="8" t="s">
        <v>139</v>
      </c>
      <c r="D41" s="22">
        <f t="shared" si="0"/>
        <v>764.16</v>
      </c>
      <c r="E41" s="21">
        <v>0.02</v>
      </c>
    </row>
    <row r="42" spans="1:5" ht="38.25">
      <c r="A42" s="8" t="s">
        <v>135</v>
      </c>
      <c r="B42" s="8" t="s">
        <v>138</v>
      </c>
      <c r="C42" s="8" t="s">
        <v>33</v>
      </c>
      <c r="D42" s="22">
        <f t="shared" si="0"/>
        <v>764.16</v>
      </c>
      <c r="E42" s="21">
        <v>0.02</v>
      </c>
    </row>
    <row r="43" spans="1:5" ht="38.25">
      <c r="A43" s="8" t="s">
        <v>136</v>
      </c>
      <c r="B43" s="8" t="s">
        <v>121</v>
      </c>
      <c r="C43" s="8" t="s">
        <v>113</v>
      </c>
      <c r="D43" s="22">
        <f t="shared" si="0"/>
        <v>1146.24</v>
      </c>
      <c r="E43" s="21">
        <v>0.03</v>
      </c>
    </row>
    <row r="44" spans="1:5" ht="25.5">
      <c r="A44" s="8" t="s">
        <v>38</v>
      </c>
      <c r="B44" s="9" t="s">
        <v>140</v>
      </c>
      <c r="C44" s="9"/>
      <c r="D44" s="22">
        <f t="shared" si="0"/>
        <v>1146.24</v>
      </c>
      <c r="E44" s="21">
        <v>0.03</v>
      </c>
    </row>
    <row r="45" spans="1:5" ht="76.5">
      <c r="A45" s="7" t="s">
        <v>40</v>
      </c>
      <c r="B45" s="8" t="s">
        <v>142</v>
      </c>
      <c r="C45" s="8" t="s">
        <v>33</v>
      </c>
      <c r="D45" s="22">
        <f t="shared" si="0"/>
        <v>382.08</v>
      </c>
      <c r="E45" s="21">
        <v>0.01</v>
      </c>
    </row>
    <row r="46" spans="1:5">
      <c r="A46" s="7" t="s">
        <v>41</v>
      </c>
      <c r="B46" s="8" t="s">
        <v>143</v>
      </c>
      <c r="C46" s="8" t="s">
        <v>33</v>
      </c>
      <c r="D46" s="22">
        <f t="shared" si="0"/>
        <v>382.08</v>
      </c>
      <c r="E46" s="21">
        <v>0.01</v>
      </c>
    </row>
    <row r="47" spans="1:5" ht="38.25">
      <c r="A47" s="7" t="s">
        <v>141</v>
      </c>
      <c r="B47" s="8" t="s">
        <v>144</v>
      </c>
      <c r="C47" s="8" t="s">
        <v>113</v>
      </c>
      <c r="D47" s="22">
        <f t="shared" si="0"/>
        <v>382.08</v>
      </c>
      <c r="E47" s="21">
        <v>0.01</v>
      </c>
    </row>
    <row r="48" spans="1:5" ht="76.5">
      <c r="A48" s="7" t="s">
        <v>42</v>
      </c>
      <c r="B48" s="9" t="s">
        <v>145</v>
      </c>
      <c r="C48" s="8"/>
      <c r="D48" s="22">
        <f t="shared" si="0"/>
        <v>160473.60000000001</v>
      </c>
      <c r="E48" s="21">
        <v>4.2</v>
      </c>
    </row>
    <row r="49" spans="1:5" ht="38.25">
      <c r="A49" s="7" t="s">
        <v>43</v>
      </c>
      <c r="B49" s="8" t="s">
        <v>272</v>
      </c>
      <c r="C49" s="8" t="s">
        <v>33</v>
      </c>
      <c r="D49" s="22">
        <f t="shared" si="0"/>
        <v>160473.60000000001</v>
      </c>
      <c r="E49" s="21">
        <v>4.2</v>
      </c>
    </row>
    <row r="50" spans="1:5" ht="38.25">
      <c r="A50" s="8" t="s">
        <v>44</v>
      </c>
      <c r="B50" s="9" t="s">
        <v>45</v>
      </c>
      <c r="C50" s="9"/>
      <c r="D50" s="22">
        <f t="shared" si="0"/>
        <v>11844.48</v>
      </c>
      <c r="E50" s="21">
        <v>0.31</v>
      </c>
    </row>
    <row r="51" spans="1:5" ht="63.75">
      <c r="A51" s="7" t="s">
        <v>46</v>
      </c>
      <c r="B51" s="8" t="s">
        <v>199</v>
      </c>
      <c r="C51" s="8" t="s">
        <v>33</v>
      </c>
      <c r="D51" s="22">
        <f t="shared" si="0"/>
        <v>4584.96</v>
      </c>
      <c r="E51" s="21">
        <v>0.12</v>
      </c>
    </row>
    <row r="52" spans="1:5" ht="51">
      <c r="A52" s="7" t="s">
        <v>48</v>
      </c>
      <c r="B52" s="8" t="s">
        <v>49</v>
      </c>
      <c r="C52" s="8" t="s">
        <v>146</v>
      </c>
      <c r="D52" s="22">
        <f t="shared" si="0"/>
        <v>7259.52</v>
      </c>
      <c r="E52" s="21">
        <v>0.19</v>
      </c>
    </row>
    <row r="53" spans="1:5" ht="32.25" customHeight="1">
      <c r="A53" s="36" t="s">
        <v>50</v>
      </c>
      <c r="B53" s="37"/>
      <c r="C53" s="37"/>
      <c r="D53" s="37"/>
      <c r="E53" s="21"/>
    </row>
    <row r="54" spans="1:5" ht="25.5">
      <c r="A54" s="8" t="s">
        <v>51</v>
      </c>
      <c r="B54" s="9" t="s">
        <v>147</v>
      </c>
      <c r="C54" s="9"/>
      <c r="D54" s="22">
        <f t="shared" si="0"/>
        <v>1910.4</v>
      </c>
      <c r="E54" s="21">
        <v>0.05</v>
      </c>
    </row>
    <row r="55" spans="1:5" ht="51">
      <c r="A55" s="7" t="s">
        <v>52</v>
      </c>
      <c r="B55" s="8" t="s">
        <v>148</v>
      </c>
      <c r="C55" s="8" t="s">
        <v>33</v>
      </c>
      <c r="D55" s="22">
        <f t="shared" si="0"/>
        <v>1528.32</v>
      </c>
      <c r="E55" s="21">
        <v>0.04</v>
      </c>
    </row>
    <row r="56" spans="1:5" ht="38.25">
      <c r="A56" s="7" t="s">
        <v>53</v>
      </c>
      <c r="B56" s="8" t="s">
        <v>134</v>
      </c>
      <c r="C56" s="8" t="s">
        <v>113</v>
      </c>
      <c r="D56" s="22">
        <f t="shared" si="0"/>
        <v>382.08</v>
      </c>
      <c r="E56" s="21">
        <v>0.01</v>
      </c>
    </row>
    <row r="57" spans="1:5" ht="51">
      <c r="A57" s="8" t="s">
        <v>54</v>
      </c>
      <c r="B57" s="9" t="s">
        <v>220</v>
      </c>
      <c r="C57" s="9"/>
      <c r="D57" s="22">
        <f t="shared" si="0"/>
        <v>98958.720000000001</v>
      </c>
      <c r="E57" s="21">
        <v>2.59</v>
      </c>
    </row>
    <row r="58" spans="1:5" ht="51">
      <c r="A58" s="7" t="s">
        <v>239</v>
      </c>
      <c r="B58" s="8" t="s">
        <v>156</v>
      </c>
      <c r="C58" s="8" t="s">
        <v>162</v>
      </c>
      <c r="D58" s="22">
        <f t="shared" si="0"/>
        <v>12226.56</v>
      </c>
      <c r="E58" s="21">
        <v>0.32</v>
      </c>
    </row>
    <row r="59" spans="1:5" ht="25.5">
      <c r="A59" s="7" t="s">
        <v>55</v>
      </c>
      <c r="B59" s="8" t="s">
        <v>157</v>
      </c>
      <c r="C59" s="8" t="s">
        <v>33</v>
      </c>
      <c r="D59" s="22">
        <f t="shared" si="0"/>
        <v>6877.4400000000005</v>
      </c>
      <c r="E59" s="21">
        <v>0.18</v>
      </c>
    </row>
    <row r="60" spans="1:5" ht="25.5">
      <c r="A60" s="7" t="s">
        <v>151</v>
      </c>
      <c r="B60" s="8" t="s">
        <v>158</v>
      </c>
      <c r="C60" s="8" t="s">
        <v>33</v>
      </c>
      <c r="D60" s="22">
        <f t="shared" si="0"/>
        <v>16429.439999999999</v>
      </c>
      <c r="E60" s="21">
        <v>0.43</v>
      </c>
    </row>
    <row r="61" spans="1:5">
      <c r="A61" s="7" t="s">
        <v>152</v>
      </c>
      <c r="B61" s="8" t="s">
        <v>160</v>
      </c>
      <c r="C61" s="8" t="s">
        <v>33</v>
      </c>
      <c r="D61" s="22">
        <f t="shared" si="0"/>
        <v>8405.76</v>
      </c>
      <c r="E61" s="21">
        <v>0.22</v>
      </c>
    </row>
    <row r="62" spans="1:5">
      <c r="A62" s="7" t="s">
        <v>153</v>
      </c>
      <c r="B62" s="8" t="s">
        <v>75</v>
      </c>
      <c r="C62" s="8" t="s">
        <v>33</v>
      </c>
      <c r="D62" s="22">
        <f t="shared" si="0"/>
        <v>8023.68</v>
      </c>
      <c r="E62" s="21">
        <v>0.21</v>
      </c>
    </row>
    <row r="63" spans="1:5" ht="25.5">
      <c r="A63" s="7" t="s">
        <v>154</v>
      </c>
      <c r="B63" s="8" t="s">
        <v>161</v>
      </c>
      <c r="C63" s="8" t="s">
        <v>163</v>
      </c>
      <c r="D63" s="22">
        <f t="shared" si="0"/>
        <v>14136.96</v>
      </c>
      <c r="E63" s="21">
        <v>0.37</v>
      </c>
    </row>
    <row r="64" spans="1:5" ht="25.5">
      <c r="A64" s="7" t="s">
        <v>249</v>
      </c>
      <c r="B64" s="8" t="s">
        <v>221</v>
      </c>
      <c r="C64" s="8" t="s">
        <v>97</v>
      </c>
      <c r="D64" s="22">
        <f t="shared" si="0"/>
        <v>20632.32</v>
      </c>
      <c r="E64" s="21">
        <v>0.54</v>
      </c>
    </row>
    <row r="65" spans="1:5" ht="63.75">
      <c r="A65" s="14" t="s">
        <v>155</v>
      </c>
      <c r="B65" s="8" t="s">
        <v>159</v>
      </c>
      <c r="C65" s="8" t="s">
        <v>139</v>
      </c>
      <c r="D65" s="22">
        <f t="shared" si="0"/>
        <v>12226.56</v>
      </c>
      <c r="E65" s="21">
        <v>0.32</v>
      </c>
    </row>
    <row r="66" spans="1:5" ht="38.25">
      <c r="A66" s="8" t="s">
        <v>56</v>
      </c>
      <c r="B66" s="9" t="s">
        <v>57</v>
      </c>
      <c r="C66" s="9"/>
      <c r="D66" s="22">
        <f t="shared" si="0"/>
        <v>117680.63999999998</v>
      </c>
      <c r="E66" s="21">
        <v>3.08</v>
      </c>
    </row>
    <row r="67" spans="1:5" ht="89.25">
      <c r="A67" s="7" t="s">
        <v>58</v>
      </c>
      <c r="B67" s="8" t="s">
        <v>59</v>
      </c>
      <c r="C67" s="8" t="s">
        <v>33</v>
      </c>
      <c r="D67" s="22">
        <f t="shared" si="0"/>
        <v>24835.199999999997</v>
      </c>
      <c r="E67" s="21">
        <v>0.65</v>
      </c>
    </row>
    <row r="68" spans="1:5" ht="63.75">
      <c r="A68" s="7" t="s">
        <v>60</v>
      </c>
      <c r="B68" s="8" t="s">
        <v>61</v>
      </c>
      <c r="C68" s="8" t="s">
        <v>162</v>
      </c>
      <c r="D68" s="22">
        <f t="shared" si="0"/>
        <v>25599.360000000001</v>
      </c>
      <c r="E68" s="21">
        <v>0.67</v>
      </c>
    </row>
    <row r="69" spans="1:5" ht="38.25">
      <c r="A69" s="7" t="s">
        <v>62</v>
      </c>
      <c r="B69" s="8" t="s">
        <v>63</v>
      </c>
      <c r="C69" s="8" t="s">
        <v>164</v>
      </c>
      <c r="D69" s="22">
        <f t="shared" si="0"/>
        <v>9934.08</v>
      </c>
      <c r="E69" s="21">
        <v>0.26</v>
      </c>
    </row>
    <row r="70" spans="1:5" ht="51">
      <c r="A70" s="7" t="s">
        <v>64</v>
      </c>
      <c r="B70" s="8" t="s">
        <v>65</v>
      </c>
      <c r="C70" s="8" t="s">
        <v>139</v>
      </c>
      <c r="D70" s="22">
        <f t="shared" si="0"/>
        <v>3820.8</v>
      </c>
      <c r="E70" s="21">
        <v>0.1</v>
      </c>
    </row>
    <row r="71" spans="1:5" ht="38.25">
      <c r="A71" s="7" t="s">
        <v>66</v>
      </c>
      <c r="B71" s="8" t="s">
        <v>67</v>
      </c>
      <c r="C71" s="8" t="s">
        <v>164</v>
      </c>
      <c r="D71" s="22">
        <f t="shared" si="0"/>
        <v>41264.639999999999</v>
      </c>
      <c r="E71" s="21">
        <v>1.08</v>
      </c>
    </row>
    <row r="72" spans="1:5" ht="51">
      <c r="A72" s="7" t="s">
        <v>68</v>
      </c>
      <c r="B72" s="8" t="s">
        <v>291</v>
      </c>
      <c r="C72" s="8" t="s">
        <v>139</v>
      </c>
      <c r="D72" s="22">
        <f t="shared" si="0"/>
        <v>12226.56</v>
      </c>
      <c r="E72" s="21">
        <v>0.32</v>
      </c>
    </row>
    <row r="73" spans="1:5" ht="38.25">
      <c r="A73" s="8" t="s">
        <v>69</v>
      </c>
      <c r="B73" s="9" t="s">
        <v>70</v>
      </c>
      <c r="C73" s="9"/>
      <c r="D73" s="22">
        <f t="shared" si="0"/>
        <v>90935.040000000008</v>
      </c>
      <c r="E73" s="21">
        <v>2.38</v>
      </c>
    </row>
    <row r="74" spans="1:5" ht="38.25">
      <c r="A74" s="7" t="s">
        <v>71</v>
      </c>
      <c r="B74" s="8" t="s">
        <v>165</v>
      </c>
      <c r="C74" s="8" t="s">
        <v>33</v>
      </c>
      <c r="D74" s="22">
        <f t="shared" ref="D74:D106" si="1">E74*3184*12</f>
        <v>20632.32</v>
      </c>
      <c r="E74" s="21">
        <v>0.54</v>
      </c>
    </row>
    <row r="75" spans="1:5" ht="63.75">
      <c r="A75" s="7" t="s">
        <v>73</v>
      </c>
      <c r="B75" s="8" t="s">
        <v>166</v>
      </c>
      <c r="C75" s="8" t="s">
        <v>170</v>
      </c>
      <c r="D75" s="22">
        <f t="shared" si="1"/>
        <v>13372.8</v>
      </c>
      <c r="E75" s="21">
        <v>0.35</v>
      </c>
    </row>
    <row r="76" spans="1:5" ht="38.25">
      <c r="A76" s="7" t="s">
        <v>74</v>
      </c>
      <c r="B76" s="8" t="s">
        <v>72</v>
      </c>
      <c r="C76" s="8" t="s">
        <v>33</v>
      </c>
      <c r="D76" s="22">
        <f t="shared" si="1"/>
        <v>9934.08</v>
      </c>
      <c r="E76" s="21">
        <v>0.26</v>
      </c>
    </row>
    <row r="77" spans="1:5" ht="38.25">
      <c r="A77" s="7" t="s">
        <v>76</v>
      </c>
      <c r="B77" s="8" t="s">
        <v>167</v>
      </c>
      <c r="C77" s="8" t="s">
        <v>33</v>
      </c>
      <c r="D77" s="22">
        <f t="shared" si="1"/>
        <v>15283.2</v>
      </c>
      <c r="E77" s="21">
        <v>0.4</v>
      </c>
    </row>
    <row r="78" spans="1:5" ht="51">
      <c r="A78" s="7" t="s">
        <v>77</v>
      </c>
      <c r="B78" s="8" t="s">
        <v>168</v>
      </c>
      <c r="C78" s="8" t="s">
        <v>164</v>
      </c>
      <c r="D78" s="22">
        <f t="shared" si="1"/>
        <v>9552</v>
      </c>
      <c r="E78" s="21">
        <v>0.25</v>
      </c>
    </row>
    <row r="79" spans="1:5" ht="38.25">
      <c r="A79" s="7" t="s">
        <v>78</v>
      </c>
      <c r="B79" s="8" t="s">
        <v>169</v>
      </c>
      <c r="C79" s="8" t="s">
        <v>164</v>
      </c>
      <c r="D79" s="22">
        <f t="shared" si="1"/>
        <v>22160.639999999999</v>
      </c>
      <c r="E79" s="21">
        <v>0.57999999999999996</v>
      </c>
    </row>
    <row r="80" spans="1:5" ht="38.25">
      <c r="A80" s="8" t="s">
        <v>79</v>
      </c>
      <c r="B80" s="9" t="s">
        <v>80</v>
      </c>
      <c r="C80" s="9"/>
      <c r="D80" s="22">
        <f t="shared" si="1"/>
        <v>21014.400000000001</v>
      </c>
      <c r="E80" s="21">
        <v>0.55000000000000004</v>
      </c>
    </row>
    <row r="81" spans="1:5" ht="51">
      <c r="A81" s="7" t="s">
        <v>81</v>
      </c>
      <c r="B81" s="8" t="s">
        <v>82</v>
      </c>
      <c r="C81" s="8" t="s">
        <v>33</v>
      </c>
      <c r="D81" s="22">
        <f t="shared" si="1"/>
        <v>764.16</v>
      </c>
      <c r="E81" s="21">
        <v>0.02</v>
      </c>
    </row>
    <row r="82" spans="1:5" ht="25.5">
      <c r="A82" s="7" t="s">
        <v>83</v>
      </c>
      <c r="B82" s="8" t="s">
        <v>84</v>
      </c>
      <c r="C82" s="8" t="s">
        <v>33</v>
      </c>
      <c r="D82" s="22">
        <f t="shared" si="1"/>
        <v>4202.88</v>
      </c>
      <c r="E82" s="21">
        <v>0.11</v>
      </c>
    </row>
    <row r="83" spans="1:5" ht="51">
      <c r="A83" s="7" t="s">
        <v>85</v>
      </c>
      <c r="B83" s="8" t="s">
        <v>86</v>
      </c>
      <c r="C83" s="8" t="s">
        <v>150</v>
      </c>
      <c r="D83" s="22">
        <f t="shared" si="1"/>
        <v>8405.76</v>
      </c>
      <c r="E83" s="21">
        <v>0.22</v>
      </c>
    </row>
    <row r="84" spans="1:5" ht="38.25">
      <c r="A84" s="7" t="s">
        <v>87</v>
      </c>
      <c r="B84" s="8" t="s">
        <v>171</v>
      </c>
      <c r="C84" s="8" t="s">
        <v>164</v>
      </c>
      <c r="D84" s="22">
        <f t="shared" si="1"/>
        <v>3056.64</v>
      </c>
      <c r="E84" s="21">
        <v>0.08</v>
      </c>
    </row>
    <row r="85" spans="1:5" ht="25.5">
      <c r="A85" s="7" t="s">
        <v>180</v>
      </c>
      <c r="B85" s="8" t="s">
        <v>172</v>
      </c>
      <c r="C85" s="8" t="s">
        <v>102</v>
      </c>
      <c r="D85" s="22">
        <f t="shared" si="1"/>
        <v>4584.96</v>
      </c>
      <c r="E85" s="21">
        <v>0.12</v>
      </c>
    </row>
    <row r="86" spans="1:5" ht="25.5">
      <c r="A86" s="8" t="s">
        <v>264</v>
      </c>
      <c r="B86" s="9" t="s">
        <v>89</v>
      </c>
      <c r="C86" s="9"/>
      <c r="D86" s="22">
        <f t="shared" si="1"/>
        <v>54255.360000000001</v>
      </c>
      <c r="E86" s="21">
        <v>1.42</v>
      </c>
    </row>
    <row r="87" spans="1:5" ht="76.5">
      <c r="A87" s="7" t="s">
        <v>265</v>
      </c>
      <c r="B87" s="8" t="s">
        <v>288</v>
      </c>
      <c r="C87" s="8" t="s">
        <v>238</v>
      </c>
      <c r="D87" s="22">
        <f t="shared" si="1"/>
        <v>38972.159999999996</v>
      </c>
      <c r="E87" s="21">
        <v>1.02</v>
      </c>
    </row>
    <row r="88" spans="1:5" ht="76.5">
      <c r="A88" s="7" t="s">
        <v>263</v>
      </c>
      <c r="B88" s="8" t="s">
        <v>93</v>
      </c>
      <c r="C88" s="8" t="s">
        <v>238</v>
      </c>
      <c r="D88" s="22">
        <f t="shared" si="1"/>
        <v>9934.08</v>
      </c>
      <c r="E88" s="21">
        <v>0.26</v>
      </c>
    </row>
    <row r="89" spans="1:5" ht="76.5">
      <c r="A89" s="7" t="s">
        <v>266</v>
      </c>
      <c r="B89" s="8" t="s">
        <v>95</v>
      </c>
      <c r="C89" s="8" t="s">
        <v>238</v>
      </c>
      <c r="D89" s="22">
        <f t="shared" si="1"/>
        <v>764.16</v>
      </c>
      <c r="E89" s="21">
        <v>0.02</v>
      </c>
    </row>
    <row r="90" spans="1:5" ht="76.5">
      <c r="A90" s="7" t="s">
        <v>267</v>
      </c>
      <c r="B90" s="8" t="s">
        <v>96</v>
      </c>
      <c r="C90" s="8" t="s">
        <v>238</v>
      </c>
      <c r="D90" s="22">
        <f t="shared" si="1"/>
        <v>4584.96</v>
      </c>
      <c r="E90" s="21">
        <v>0.12</v>
      </c>
    </row>
    <row r="91" spans="1:5">
      <c r="A91" s="33" t="s">
        <v>182</v>
      </c>
      <c r="B91" s="34"/>
      <c r="C91" s="34"/>
      <c r="D91" s="34"/>
      <c r="E91" s="21"/>
    </row>
    <row r="92" spans="1:5" ht="89.25">
      <c r="A92" s="16" t="s">
        <v>88</v>
      </c>
      <c r="B92" s="8" t="s">
        <v>278</v>
      </c>
      <c r="C92" s="8"/>
      <c r="D92" s="22">
        <f t="shared" si="1"/>
        <v>30948.48</v>
      </c>
      <c r="E92" s="21">
        <v>0.81</v>
      </c>
    </row>
    <row r="93" spans="1:5" ht="76.5">
      <c r="A93" s="8" t="s">
        <v>90</v>
      </c>
      <c r="B93" s="8" t="s">
        <v>255</v>
      </c>
      <c r="C93" s="8" t="s">
        <v>238</v>
      </c>
      <c r="D93" s="22">
        <f t="shared" si="1"/>
        <v>10698.240000000002</v>
      </c>
      <c r="E93" s="21">
        <v>0.28000000000000003</v>
      </c>
    </row>
    <row r="94" spans="1:5" ht="76.5">
      <c r="A94" s="8" t="s">
        <v>92</v>
      </c>
      <c r="B94" s="8" t="s">
        <v>235</v>
      </c>
      <c r="C94" s="8" t="s">
        <v>238</v>
      </c>
      <c r="D94" s="22">
        <f t="shared" si="1"/>
        <v>12226.56</v>
      </c>
      <c r="E94" s="21">
        <v>0.32</v>
      </c>
    </row>
    <row r="95" spans="1:5" ht="76.5">
      <c r="A95" s="8" t="s">
        <v>94</v>
      </c>
      <c r="B95" s="8" t="s">
        <v>177</v>
      </c>
      <c r="C95" s="8" t="s">
        <v>238</v>
      </c>
      <c r="D95" s="22">
        <f t="shared" si="1"/>
        <v>4584.96</v>
      </c>
      <c r="E95" s="21">
        <v>0.12</v>
      </c>
    </row>
    <row r="96" spans="1:5">
      <c r="A96" s="8" t="s">
        <v>240</v>
      </c>
      <c r="B96" s="8" t="s">
        <v>178</v>
      </c>
      <c r="C96" s="8" t="s">
        <v>191</v>
      </c>
      <c r="D96" s="22">
        <f t="shared" si="1"/>
        <v>3438.7200000000003</v>
      </c>
      <c r="E96" s="21">
        <v>0.09</v>
      </c>
    </row>
    <row r="97" spans="1:5" ht="76.5">
      <c r="A97" s="8" t="s">
        <v>179</v>
      </c>
      <c r="B97" s="8" t="s">
        <v>271</v>
      </c>
      <c r="C97" s="8"/>
      <c r="D97" s="22">
        <f t="shared" si="1"/>
        <v>39736.32</v>
      </c>
      <c r="E97" s="21">
        <v>1.04</v>
      </c>
    </row>
    <row r="98" spans="1:5">
      <c r="A98" s="8" t="s">
        <v>241</v>
      </c>
      <c r="B98" s="8" t="s">
        <v>103</v>
      </c>
      <c r="C98" s="8" t="s">
        <v>190</v>
      </c>
      <c r="D98" s="22">
        <f t="shared" si="1"/>
        <v>5349.1200000000008</v>
      </c>
      <c r="E98" s="21">
        <v>0.14000000000000001</v>
      </c>
    </row>
    <row r="99" spans="1:5" ht="76.5">
      <c r="A99" s="8" t="s">
        <v>106</v>
      </c>
      <c r="B99" s="8" t="s">
        <v>186</v>
      </c>
      <c r="C99" s="8" t="s">
        <v>238</v>
      </c>
      <c r="D99" s="22">
        <f t="shared" si="1"/>
        <v>4967.04</v>
      </c>
      <c r="E99" s="21">
        <v>0.13</v>
      </c>
    </row>
    <row r="100" spans="1:5">
      <c r="A100" s="8" t="s">
        <v>242</v>
      </c>
      <c r="B100" s="8" t="s">
        <v>236</v>
      </c>
      <c r="C100" s="8" t="s">
        <v>150</v>
      </c>
      <c r="D100" s="22">
        <f t="shared" si="1"/>
        <v>29038.080000000002</v>
      </c>
      <c r="E100" s="21">
        <v>0.76</v>
      </c>
    </row>
    <row r="101" spans="1:5" ht="25.5">
      <c r="A101" s="8" t="s">
        <v>173</v>
      </c>
      <c r="B101" s="8" t="s">
        <v>104</v>
      </c>
      <c r="C101" s="8" t="s">
        <v>191</v>
      </c>
      <c r="D101" s="22">
        <f t="shared" si="1"/>
        <v>382.08</v>
      </c>
      <c r="E101" s="21">
        <v>0.01</v>
      </c>
    </row>
    <row r="102" spans="1:5" ht="76.5">
      <c r="A102" s="8" t="s">
        <v>98</v>
      </c>
      <c r="B102" s="9" t="s">
        <v>99</v>
      </c>
      <c r="C102" s="9"/>
      <c r="D102" s="22">
        <f t="shared" si="1"/>
        <v>382.08</v>
      </c>
      <c r="E102" s="21">
        <v>0.01</v>
      </c>
    </row>
    <row r="103" spans="1:5" ht="76.5">
      <c r="A103" s="7" t="s">
        <v>100</v>
      </c>
      <c r="B103" s="8" t="s">
        <v>99</v>
      </c>
      <c r="C103" s="8" t="s">
        <v>174</v>
      </c>
      <c r="D103" s="22">
        <f t="shared" si="1"/>
        <v>382.08</v>
      </c>
      <c r="E103" s="21">
        <v>0.01</v>
      </c>
    </row>
    <row r="104" spans="1:5" ht="51">
      <c r="A104" s="8" t="s">
        <v>268</v>
      </c>
      <c r="B104" s="9" t="s">
        <v>101</v>
      </c>
      <c r="C104" s="9"/>
      <c r="D104" s="22">
        <f t="shared" si="1"/>
        <v>9169.92</v>
      </c>
      <c r="E104" s="21">
        <v>0.24</v>
      </c>
    </row>
    <row r="105" spans="1:5" ht="63.75">
      <c r="A105" s="8" t="s">
        <v>269</v>
      </c>
      <c r="B105" s="8" t="s">
        <v>101</v>
      </c>
      <c r="C105" s="8" t="s">
        <v>237</v>
      </c>
      <c r="D105" s="22">
        <f t="shared" si="1"/>
        <v>9169.92</v>
      </c>
      <c r="E105" s="21">
        <v>0.24</v>
      </c>
    </row>
    <row r="106" spans="1:5">
      <c r="A106" s="7"/>
      <c r="B106" s="17" t="s">
        <v>105</v>
      </c>
      <c r="C106" s="8"/>
      <c r="D106" s="22">
        <f t="shared" si="1"/>
        <v>730919.04</v>
      </c>
      <c r="E106" s="21">
        <v>19.13</v>
      </c>
    </row>
  </sheetData>
  <mergeCells count="7">
    <mergeCell ref="A91:D91"/>
    <mergeCell ref="A2:D2"/>
    <mergeCell ref="A3:D3"/>
    <mergeCell ref="A4:D4"/>
    <mergeCell ref="A5:D5"/>
    <mergeCell ref="A8:D8"/>
    <mergeCell ref="A53:D53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E106"/>
  <sheetViews>
    <sheetView workbookViewId="0">
      <selection activeCell="E29" sqref="E29"/>
    </sheetView>
  </sheetViews>
  <sheetFormatPr defaultRowHeight="15"/>
  <cols>
    <col min="1" max="1" width="5.28515625" customWidth="1"/>
    <col min="2" max="2" width="53.85546875" customWidth="1"/>
    <col min="3" max="3" width="13.5703125" customWidth="1"/>
    <col min="4" max="4" width="10.42578125" customWidth="1"/>
  </cols>
  <sheetData>
    <row r="1" spans="1:5" ht="15.75">
      <c r="A1" s="1"/>
    </row>
    <row r="2" spans="1:5" ht="15.75">
      <c r="A2" s="40" t="s">
        <v>0</v>
      </c>
      <c r="B2" s="40"/>
      <c r="C2" s="40"/>
      <c r="D2" s="40"/>
    </row>
    <row r="3" spans="1:5" ht="15.75">
      <c r="A3" s="40" t="s">
        <v>183</v>
      </c>
      <c r="B3" s="40"/>
      <c r="C3" s="40"/>
      <c r="D3" s="40"/>
    </row>
    <row r="4" spans="1:5" ht="15.75">
      <c r="A4" s="40" t="s">
        <v>1</v>
      </c>
      <c r="B4" s="40"/>
      <c r="C4" s="40"/>
      <c r="D4" s="40"/>
    </row>
    <row r="5" spans="1:5" ht="15.75">
      <c r="A5" s="41" t="s">
        <v>213</v>
      </c>
      <c r="B5" s="42"/>
      <c r="C5" s="42"/>
      <c r="D5" s="42"/>
    </row>
    <row r="6" spans="1:5" ht="18.75">
      <c r="A6" s="2"/>
    </row>
    <row r="7" spans="1:5" ht="89.25">
      <c r="A7" s="18" t="s">
        <v>2</v>
      </c>
      <c r="B7" s="18" t="s">
        <v>3</v>
      </c>
      <c r="C7" s="18" t="s">
        <v>4</v>
      </c>
      <c r="D7" s="18" t="s">
        <v>5</v>
      </c>
      <c r="E7" s="18" t="s">
        <v>6</v>
      </c>
    </row>
    <row r="8" spans="1:5" ht="36" customHeight="1">
      <c r="A8" s="43" t="s">
        <v>7</v>
      </c>
      <c r="B8" s="44"/>
      <c r="C8" s="44"/>
      <c r="D8" s="44"/>
      <c r="E8" s="21"/>
    </row>
    <row r="9" spans="1:5" ht="25.5">
      <c r="A9" s="8" t="s">
        <v>8</v>
      </c>
      <c r="B9" s="9" t="s">
        <v>9</v>
      </c>
      <c r="C9" s="9"/>
      <c r="D9" s="22">
        <f>E9*3214.7*12</f>
        <v>3857.6399999999994</v>
      </c>
      <c r="E9" s="21">
        <v>9.9999999999999992E-2</v>
      </c>
    </row>
    <row r="10" spans="1:5" ht="38.25">
      <c r="A10" s="7" t="s">
        <v>10</v>
      </c>
      <c r="B10" s="8" t="s">
        <v>108</v>
      </c>
      <c r="C10" s="8" t="s">
        <v>33</v>
      </c>
      <c r="D10" s="22">
        <f t="shared" ref="D10:D73" si="0">E10*3214.7*12</f>
        <v>771.52800000000002</v>
      </c>
      <c r="E10" s="21">
        <v>0.02</v>
      </c>
    </row>
    <row r="11" spans="1:5" ht="38.25">
      <c r="A11" s="7" t="s">
        <v>12</v>
      </c>
      <c r="B11" s="8" t="s">
        <v>109</v>
      </c>
      <c r="C11" s="8" t="s">
        <v>33</v>
      </c>
      <c r="D11" s="22">
        <f t="shared" si="0"/>
        <v>771.52800000000002</v>
      </c>
      <c r="E11" s="21">
        <v>0.02</v>
      </c>
    </row>
    <row r="12" spans="1:5" ht="51">
      <c r="A12" s="7" t="s">
        <v>175</v>
      </c>
      <c r="B12" s="8" t="s">
        <v>110</v>
      </c>
      <c r="C12" s="8" t="s">
        <v>111</v>
      </c>
      <c r="D12" s="22">
        <f t="shared" si="0"/>
        <v>771.52800000000002</v>
      </c>
      <c r="E12" s="21">
        <v>0.02</v>
      </c>
    </row>
    <row r="13" spans="1:5" ht="38.25">
      <c r="A13" s="7" t="s">
        <v>176</v>
      </c>
      <c r="B13" s="8" t="s">
        <v>112</v>
      </c>
      <c r="C13" s="8" t="s">
        <v>113</v>
      </c>
      <c r="D13" s="22">
        <f t="shared" si="0"/>
        <v>1157.2919999999999</v>
      </c>
      <c r="E13" s="21">
        <v>0.03</v>
      </c>
    </row>
    <row r="14" spans="1:5" ht="25.5">
      <c r="A14" s="7" t="s">
        <v>225</v>
      </c>
      <c r="B14" s="8" t="s">
        <v>296</v>
      </c>
      <c r="C14" s="8" t="s">
        <v>33</v>
      </c>
      <c r="D14" s="22">
        <f t="shared" si="0"/>
        <v>385.76400000000001</v>
      </c>
      <c r="E14" s="21">
        <v>0.01</v>
      </c>
    </row>
    <row r="15" spans="1:5">
      <c r="A15" s="8" t="s">
        <v>13</v>
      </c>
      <c r="B15" s="9" t="s">
        <v>14</v>
      </c>
      <c r="C15" s="9"/>
      <c r="D15" s="22">
        <f t="shared" si="0"/>
        <v>2314.5839999999998</v>
      </c>
      <c r="E15" s="21">
        <v>0.06</v>
      </c>
    </row>
    <row r="16" spans="1:5" ht="38.25">
      <c r="A16" s="7" t="s">
        <v>15</v>
      </c>
      <c r="B16" s="8" t="s">
        <v>114</v>
      </c>
      <c r="C16" s="8" t="s">
        <v>33</v>
      </c>
      <c r="D16" s="22">
        <f t="shared" si="0"/>
        <v>771.52800000000002</v>
      </c>
      <c r="E16" s="21">
        <v>0.02</v>
      </c>
    </row>
    <row r="17" spans="1:5" ht="63.75">
      <c r="A17" s="7" t="s">
        <v>116</v>
      </c>
      <c r="B17" s="8" t="s">
        <v>115</v>
      </c>
      <c r="C17" s="8" t="s">
        <v>33</v>
      </c>
      <c r="D17" s="22">
        <f t="shared" si="0"/>
        <v>771.52800000000002</v>
      </c>
      <c r="E17" s="21">
        <v>0.02</v>
      </c>
    </row>
    <row r="18" spans="1:5" ht="38.25">
      <c r="A18" s="7" t="s">
        <v>16</v>
      </c>
      <c r="B18" s="8" t="s">
        <v>17</v>
      </c>
      <c r="C18" s="8" t="s">
        <v>33</v>
      </c>
      <c r="D18" s="22">
        <f t="shared" si="0"/>
        <v>771.52800000000002</v>
      </c>
      <c r="E18" s="21">
        <v>0.02</v>
      </c>
    </row>
    <row r="19" spans="1:5" ht="25.5">
      <c r="A19" s="8" t="s">
        <v>18</v>
      </c>
      <c r="B19" s="9" t="s">
        <v>19</v>
      </c>
      <c r="C19" s="9"/>
      <c r="D19" s="22">
        <f t="shared" si="0"/>
        <v>63651.06</v>
      </c>
      <c r="E19" s="21">
        <v>1.6500000000000001</v>
      </c>
    </row>
    <row r="20" spans="1:5" ht="76.5">
      <c r="A20" s="7" t="s">
        <v>20</v>
      </c>
      <c r="B20" s="8" t="s">
        <v>118</v>
      </c>
      <c r="C20" s="8" t="s">
        <v>33</v>
      </c>
      <c r="D20" s="22">
        <f t="shared" si="0"/>
        <v>385.76400000000001</v>
      </c>
      <c r="E20" s="21">
        <v>0.01</v>
      </c>
    </row>
    <row r="21" spans="1:5" ht="51">
      <c r="A21" s="7" t="s">
        <v>21</v>
      </c>
      <c r="B21" s="8" t="s">
        <v>119</v>
      </c>
      <c r="C21" s="8" t="s">
        <v>33</v>
      </c>
      <c r="D21" s="22">
        <f t="shared" si="0"/>
        <v>385.76400000000001</v>
      </c>
      <c r="E21" s="21">
        <v>0.01</v>
      </c>
    </row>
    <row r="22" spans="1:5" ht="25.5">
      <c r="A22" s="7" t="s">
        <v>117</v>
      </c>
      <c r="B22" s="8" t="s">
        <v>217</v>
      </c>
      <c r="C22" s="8" t="s">
        <v>33</v>
      </c>
      <c r="D22" s="22">
        <f t="shared" si="0"/>
        <v>62493.768000000004</v>
      </c>
      <c r="E22" s="21">
        <v>1.62</v>
      </c>
    </row>
    <row r="23" spans="1:5" ht="51">
      <c r="A23" s="7" t="s">
        <v>283</v>
      </c>
      <c r="B23" s="8" t="s">
        <v>120</v>
      </c>
      <c r="C23" s="8" t="s">
        <v>113</v>
      </c>
      <c r="D23" s="22">
        <f t="shared" si="0"/>
        <v>385.76400000000001</v>
      </c>
      <c r="E23" s="21">
        <v>0.01</v>
      </c>
    </row>
    <row r="24" spans="1:5" ht="25.5">
      <c r="A24" s="8" t="s">
        <v>22</v>
      </c>
      <c r="B24" s="9" t="s">
        <v>224</v>
      </c>
      <c r="C24" s="9"/>
      <c r="D24" s="22">
        <f t="shared" si="0"/>
        <v>1157.2919999999999</v>
      </c>
      <c r="E24" s="21">
        <v>0.03</v>
      </c>
    </row>
    <row r="25" spans="1:5" ht="38.25">
      <c r="A25" s="7" t="s">
        <v>23</v>
      </c>
      <c r="B25" s="8" t="s">
        <v>123</v>
      </c>
      <c r="C25" s="8" t="s">
        <v>33</v>
      </c>
      <c r="D25" s="22">
        <f t="shared" si="0"/>
        <v>385.76400000000001</v>
      </c>
      <c r="E25" s="21">
        <v>0.01</v>
      </c>
    </row>
    <row r="26" spans="1:5" ht="63.75">
      <c r="A26" s="7" t="s">
        <v>24</v>
      </c>
      <c r="B26" s="8" t="s">
        <v>122</v>
      </c>
      <c r="C26" s="8" t="s">
        <v>33</v>
      </c>
      <c r="D26" s="22">
        <f t="shared" si="0"/>
        <v>385.76400000000001</v>
      </c>
      <c r="E26" s="21">
        <v>0.01</v>
      </c>
    </row>
    <row r="27" spans="1:5" ht="38.25">
      <c r="A27" s="7" t="s">
        <v>226</v>
      </c>
      <c r="B27" s="8" t="s">
        <v>28</v>
      </c>
      <c r="C27" s="8" t="s">
        <v>113</v>
      </c>
      <c r="D27" s="22">
        <f t="shared" si="0"/>
        <v>385.76400000000001</v>
      </c>
      <c r="E27" s="21">
        <v>0.01</v>
      </c>
    </row>
    <row r="28" spans="1:5" ht="25.5">
      <c r="A28" s="8" t="s">
        <v>25</v>
      </c>
      <c r="B28" s="9" t="s">
        <v>30</v>
      </c>
      <c r="C28" s="9"/>
      <c r="D28" s="22">
        <f t="shared" si="0"/>
        <v>17745.143999999997</v>
      </c>
      <c r="E28" s="21">
        <f>SUM(E29:E34)</f>
        <v>0.45999999999999996</v>
      </c>
    </row>
    <row r="29" spans="1:5">
      <c r="A29" s="12" t="s">
        <v>26</v>
      </c>
      <c r="B29" s="13" t="s">
        <v>127</v>
      </c>
      <c r="C29" s="8" t="s">
        <v>11</v>
      </c>
      <c r="D29" s="22">
        <f t="shared" si="0"/>
        <v>1928.8200000000002</v>
      </c>
      <c r="E29" s="21">
        <v>0.05</v>
      </c>
    </row>
    <row r="30" spans="1:5" ht="89.25">
      <c r="A30" s="7" t="s">
        <v>27</v>
      </c>
      <c r="B30" s="8" t="s">
        <v>128</v>
      </c>
      <c r="C30" s="8" t="s">
        <v>11</v>
      </c>
      <c r="D30" s="22">
        <f t="shared" si="0"/>
        <v>1543.056</v>
      </c>
      <c r="E30" s="21">
        <v>0.04</v>
      </c>
    </row>
    <row r="31" spans="1:5" ht="51">
      <c r="A31" s="7" t="s">
        <v>124</v>
      </c>
      <c r="B31" s="8" t="s">
        <v>129</v>
      </c>
      <c r="C31" s="8" t="s">
        <v>111</v>
      </c>
      <c r="D31" s="22">
        <f t="shared" si="0"/>
        <v>1157.2919999999999</v>
      </c>
      <c r="E31" s="21">
        <v>0.03</v>
      </c>
    </row>
    <row r="32" spans="1:5" ht="38.25">
      <c r="A32" s="7" t="s">
        <v>125</v>
      </c>
      <c r="B32" s="8" t="s">
        <v>130</v>
      </c>
      <c r="C32" s="8" t="s">
        <v>111</v>
      </c>
      <c r="D32" s="22">
        <f t="shared" si="0"/>
        <v>771.52800000000002</v>
      </c>
      <c r="E32" s="21">
        <v>0.02</v>
      </c>
    </row>
    <row r="33" spans="1:5" ht="25.5">
      <c r="A33" s="7" t="s">
        <v>126</v>
      </c>
      <c r="B33" s="8" t="s">
        <v>131</v>
      </c>
      <c r="C33" s="8" t="s">
        <v>97</v>
      </c>
      <c r="D33" s="22">
        <f t="shared" si="0"/>
        <v>6557.9880000000003</v>
      </c>
      <c r="E33" s="21">
        <v>0.17</v>
      </c>
    </row>
    <row r="34" spans="1:5" ht="38.25">
      <c r="A34" s="7" t="s">
        <v>227</v>
      </c>
      <c r="B34" s="8" t="s">
        <v>197</v>
      </c>
      <c r="C34" s="8" t="s">
        <v>113</v>
      </c>
      <c r="D34" s="22">
        <f t="shared" si="0"/>
        <v>5786.4599999999991</v>
      </c>
      <c r="E34" s="21">
        <v>0.15</v>
      </c>
    </row>
    <row r="35" spans="1:5" ht="25.5">
      <c r="A35" s="8" t="s">
        <v>29</v>
      </c>
      <c r="B35" s="9" t="s">
        <v>36</v>
      </c>
      <c r="C35" s="9"/>
      <c r="D35" s="22">
        <f t="shared" si="0"/>
        <v>1157.2919999999999</v>
      </c>
      <c r="E35" s="21">
        <v>0.03</v>
      </c>
    </row>
    <row r="36" spans="1:5" ht="38.25">
      <c r="A36" s="7" t="s">
        <v>31</v>
      </c>
      <c r="B36" s="8" t="s">
        <v>132</v>
      </c>
      <c r="C36" s="8" t="s">
        <v>33</v>
      </c>
      <c r="D36" s="22">
        <f t="shared" si="0"/>
        <v>385.76400000000001</v>
      </c>
      <c r="E36" s="21">
        <v>0.01</v>
      </c>
    </row>
    <row r="37" spans="1:5" ht="51">
      <c r="A37" s="7" t="s">
        <v>32</v>
      </c>
      <c r="B37" s="8" t="s">
        <v>133</v>
      </c>
      <c r="C37" s="8" t="s">
        <v>33</v>
      </c>
      <c r="D37" s="22">
        <f t="shared" si="0"/>
        <v>385.76400000000001</v>
      </c>
      <c r="E37" s="21">
        <v>0.01</v>
      </c>
    </row>
    <row r="38" spans="1:5" ht="38.25">
      <c r="A38" s="7" t="s">
        <v>34</v>
      </c>
      <c r="B38" s="8" t="s">
        <v>134</v>
      </c>
      <c r="C38" s="8" t="s">
        <v>113</v>
      </c>
      <c r="D38" s="22">
        <f t="shared" si="0"/>
        <v>385.76400000000001</v>
      </c>
      <c r="E38" s="21">
        <v>0.01</v>
      </c>
    </row>
    <row r="39" spans="1:5" ht="25.5">
      <c r="A39" s="8" t="s">
        <v>35</v>
      </c>
      <c r="B39" s="9" t="s">
        <v>39</v>
      </c>
      <c r="C39" s="9"/>
      <c r="D39" s="22">
        <f t="shared" si="0"/>
        <v>3471.8759999999997</v>
      </c>
      <c r="E39" s="21">
        <v>0.09</v>
      </c>
    </row>
    <row r="40" spans="1:5" ht="25.5">
      <c r="A40" s="8" t="s">
        <v>37</v>
      </c>
      <c r="B40" s="8" t="s">
        <v>137</v>
      </c>
      <c r="C40" s="8" t="s">
        <v>33</v>
      </c>
      <c r="D40" s="22">
        <f t="shared" si="0"/>
        <v>771.52800000000002</v>
      </c>
      <c r="E40" s="21">
        <v>0.02</v>
      </c>
    </row>
    <row r="41" spans="1:5" ht="51">
      <c r="A41" s="8" t="s">
        <v>230</v>
      </c>
      <c r="B41" s="8" t="s">
        <v>299</v>
      </c>
      <c r="C41" s="8" t="s">
        <v>139</v>
      </c>
      <c r="D41" s="22">
        <f t="shared" si="0"/>
        <v>771.52800000000002</v>
      </c>
      <c r="E41" s="21">
        <v>0.02</v>
      </c>
    </row>
    <row r="42" spans="1:5" ht="38.25">
      <c r="A42" s="8" t="s">
        <v>135</v>
      </c>
      <c r="B42" s="8" t="s">
        <v>138</v>
      </c>
      <c r="C42" s="8" t="s">
        <v>33</v>
      </c>
      <c r="D42" s="22">
        <f t="shared" si="0"/>
        <v>771.52800000000002</v>
      </c>
      <c r="E42" s="21">
        <v>0.02</v>
      </c>
    </row>
    <row r="43" spans="1:5" ht="38.25">
      <c r="A43" s="8" t="s">
        <v>136</v>
      </c>
      <c r="B43" s="8" t="s">
        <v>121</v>
      </c>
      <c r="C43" s="8" t="s">
        <v>113</v>
      </c>
      <c r="D43" s="22">
        <f t="shared" si="0"/>
        <v>1157.2919999999999</v>
      </c>
      <c r="E43" s="21">
        <v>0.03</v>
      </c>
    </row>
    <row r="44" spans="1:5" ht="25.5">
      <c r="A44" s="8" t="s">
        <v>38</v>
      </c>
      <c r="B44" s="9" t="s">
        <v>140</v>
      </c>
      <c r="C44" s="9"/>
      <c r="D44" s="22">
        <f t="shared" si="0"/>
        <v>1157.2919999999999</v>
      </c>
      <c r="E44" s="21">
        <v>0.03</v>
      </c>
    </row>
    <row r="45" spans="1:5" ht="76.5">
      <c r="A45" s="7" t="s">
        <v>40</v>
      </c>
      <c r="B45" s="8" t="s">
        <v>142</v>
      </c>
      <c r="C45" s="8" t="s">
        <v>33</v>
      </c>
      <c r="D45" s="22">
        <f t="shared" si="0"/>
        <v>385.76400000000001</v>
      </c>
      <c r="E45" s="21">
        <v>0.01</v>
      </c>
    </row>
    <row r="46" spans="1:5">
      <c r="A46" s="7" t="s">
        <v>41</v>
      </c>
      <c r="B46" s="8" t="s">
        <v>143</v>
      </c>
      <c r="C46" s="8" t="s">
        <v>33</v>
      </c>
      <c r="D46" s="22">
        <f t="shared" si="0"/>
        <v>385.76400000000001</v>
      </c>
      <c r="E46" s="21">
        <v>0.01</v>
      </c>
    </row>
    <row r="47" spans="1:5" ht="38.25">
      <c r="A47" s="7" t="s">
        <v>141</v>
      </c>
      <c r="B47" s="8" t="s">
        <v>144</v>
      </c>
      <c r="C47" s="8" t="s">
        <v>113</v>
      </c>
      <c r="D47" s="22">
        <f t="shared" si="0"/>
        <v>385.76400000000001</v>
      </c>
      <c r="E47" s="21">
        <v>0.01</v>
      </c>
    </row>
    <row r="48" spans="1:5" ht="76.5">
      <c r="A48" s="7" t="s">
        <v>42</v>
      </c>
      <c r="B48" s="9" t="s">
        <v>145</v>
      </c>
      <c r="C48" s="8"/>
      <c r="D48" s="22">
        <f t="shared" si="0"/>
        <v>157777.476</v>
      </c>
      <c r="E48" s="21">
        <v>4.09</v>
      </c>
    </row>
    <row r="49" spans="1:5" ht="38.25">
      <c r="A49" s="7" t="s">
        <v>43</v>
      </c>
      <c r="B49" s="8" t="s">
        <v>272</v>
      </c>
      <c r="C49" s="8" t="s">
        <v>33</v>
      </c>
      <c r="D49" s="22">
        <f t="shared" si="0"/>
        <v>157777.476</v>
      </c>
      <c r="E49" s="21">
        <v>4.09</v>
      </c>
    </row>
    <row r="50" spans="1:5" ht="38.25">
      <c r="A50" s="8" t="s">
        <v>44</v>
      </c>
      <c r="B50" s="9" t="s">
        <v>45</v>
      </c>
      <c r="C50" s="9"/>
      <c r="D50" s="22">
        <f t="shared" si="0"/>
        <v>11958.683999999999</v>
      </c>
      <c r="E50" s="21">
        <v>0.31</v>
      </c>
    </row>
    <row r="51" spans="1:5" ht="63.75">
      <c r="A51" s="7" t="s">
        <v>46</v>
      </c>
      <c r="B51" s="8" t="s">
        <v>199</v>
      </c>
      <c r="C51" s="8" t="s">
        <v>33</v>
      </c>
      <c r="D51" s="22">
        <f t="shared" si="0"/>
        <v>4629.1679999999997</v>
      </c>
      <c r="E51" s="21">
        <v>0.12</v>
      </c>
    </row>
    <row r="52" spans="1:5" ht="51">
      <c r="A52" s="7" t="s">
        <v>48</v>
      </c>
      <c r="B52" s="8" t="s">
        <v>49</v>
      </c>
      <c r="C52" s="8" t="s">
        <v>146</v>
      </c>
      <c r="D52" s="22">
        <f t="shared" si="0"/>
        <v>7329.5159999999996</v>
      </c>
      <c r="E52" s="21">
        <v>0.19</v>
      </c>
    </row>
    <row r="53" spans="1:5" ht="22.5" customHeight="1">
      <c r="A53" s="36" t="s">
        <v>50</v>
      </c>
      <c r="B53" s="37"/>
      <c r="C53" s="37"/>
      <c r="D53" s="37"/>
      <c r="E53" s="21"/>
    </row>
    <row r="54" spans="1:5" ht="25.5">
      <c r="A54" s="8" t="s">
        <v>51</v>
      </c>
      <c r="B54" s="9" t="s">
        <v>147</v>
      </c>
      <c r="C54" s="9"/>
      <c r="D54" s="22">
        <f t="shared" si="0"/>
        <v>1928.8200000000002</v>
      </c>
      <c r="E54" s="21">
        <v>0.05</v>
      </c>
    </row>
    <row r="55" spans="1:5" ht="51">
      <c r="A55" s="7" t="s">
        <v>52</v>
      </c>
      <c r="B55" s="8" t="s">
        <v>148</v>
      </c>
      <c r="C55" s="8" t="s">
        <v>33</v>
      </c>
      <c r="D55" s="22">
        <f t="shared" si="0"/>
        <v>1543.056</v>
      </c>
      <c r="E55" s="21">
        <v>0.04</v>
      </c>
    </row>
    <row r="56" spans="1:5" ht="38.25">
      <c r="A56" s="7" t="s">
        <v>53</v>
      </c>
      <c r="B56" s="8" t="s">
        <v>134</v>
      </c>
      <c r="C56" s="8" t="s">
        <v>113</v>
      </c>
      <c r="D56" s="22">
        <f t="shared" si="0"/>
        <v>385.76400000000001</v>
      </c>
      <c r="E56" s="21">
        <v>0.01</v>
      </c>
    </row>
    <row r="57" spans="1:5" ht="51">
      <c r="A57" s="8" t="s">
        <v>54</v>
      </c>
      <c r="B57" s="9" t="s">
        <v>220</v>
      </c>
      <c r="C57" s="9"/>
      <c r="D57" s="22">
        <f t="shared" si="0"/>
        <v>99912.875999999989</v>
      </c>
      <c r="E57" s="21">
        <v>2.59</v>
      </c>
    </row>
    <row r="58" spans="1:5" ht="51">
      <c r="A58" s="7" t="s">
        <v>239</v>
      </c>
      <c r="B58" s="8" t="s">
        <v>156</v>
      </c>
      <c r="C58" s="8" t="s">
        <v>162</v>
      </c>
      <c r="D58" s="22">
        <f t="shared" si="0"/>
        <v>12344.448</v>
      </c>
      <c r="E58" s="21">
        <v>0.32</v>
      </c>
    </row>
    <row r="59" spans="1:5" ht="25.5">
      <c r="A59" s="7" t="s">
        <v>55</v>
      </c>
      <c r="B59" s="8" t="s">
        <v>157</v>
      </c>
      <c r="C59" s="8" t="s">
        <v>33</v>
      </c>
      <c r="D59" s="22">
        <f t="shared" si="0"/>
        <v>6943.7519999999995</v>
      </c>
      <c r="E59" s="21">
        <v>0.18</v>
      </c>
    </row>
    <row r="60" spans="1:5" ht="25.5">
      <c r="A60" s="7" t="s">
        <v>151</v>
      </c>
      <c r="B60" s="8" t="s">
        <v>158</v>
      </c>
      <c r="C60" s="8" t="s">
        <v>33</v>
      </c>
      <c r="D60" s="22">
        <f t="shared" si="0"/>
        <v>16587.851999999999</v>
      </c>
      <c r="E60" s="21">
        <v>0.43</v>
      </c>
    </row>
    <row r="61" spans="1:5">
      <c r="A61" s="7" t="s">
        <v>152</v>
      </c>
      <c r="B61" s="8" t="s">
        <v>160</v>
      </c>
      <c r="C61" s="8" t="s">
        <v>33</v>
      </c>
      <c r="D61" s="22">
        <f t="shared" si="0"/>
        <v>8486.8079999999991</v>
      </c>
      <c r="E61" s="21">
        <v>0.22</v>
      </c>
    </row>
    <row r="62" spans="1:5">
      <c r="A62" s="7" t="s">
        <v>153</v>
      </c>
      <c r="B62" s="8" t="s">
        <v>75</v>
      </c>
      <c r="C62" s="8" t="s">
        <v>33</v>
      </c>
      <c r="D62" s="22">
        <f t="shared" si="0"/>
        <v>8101.0439999999999</v>
      </c>
      <c r="E62" s="21">
        <v>0.21</v>
      </c>
    </row>
    <row r="63" spans="1:5" ht="25.5">
      <c r="A63" s="7" t="s">
        <v>154</v>
      </c>
      <c r="B63" s="8" t="s">
        <v>161</v>
      </c>
      <c r="C63" s="8" t="s">
        <v>163</v>
      </c>
      <c r="D63" s="22">
        <f t="shared" si="0"/>
        <v>14273.267999999998</v>
      </c>
      <c r="E63" s="21">
        <v>0.37</v>
      </c>
    </row>
    <row r="64" spans="1:5" ht="25.5">
      <c r="A64" s="7" t="s">
        <v>249</v>
      </c>
      <c r="B64" s="8" t="s">
        <v>221</v>
      </c>
      <c r="C64" s="8" t="s">
        <v>97</v>
      </c>
      <c r="D64" s="22">
        <f t="shared" si="0"/>
        <v>20831.256000000001</v>
      </c>
      <c r="E64" s="21">
        <v>0.54</v>
      </c>
    </row>
    <row r="65" spans="1:5" ht="63.75">
      <c r="A65" s="14" t="s">
        <v>155</v>
      </c>
      <c r="B65" s="8" t="s">
        <v>159</v>
      </c>
      <c r="C65" s="8" t="s">
        <v>139</v>
      </c>
      <c r="D65" s="22">
        <f t="shared" si="0"/>
        <v>12344.448</v>
      </c>
      <c r="E65" s="21">
        <v>0.32</v>
      </c>
    </row>
    <row r="66" spans="1:5" ht="38.25">
      <c r="A66" s="8" t="s">
        <v>56</v>
      </c>
      <c r="B66" s="9" t="s">
        <v>57</v>
      </c>
      <c r="C66" s="9"/>
      <c r="D66" s="22">
        <f t="shared" si="0"/>
        <v>118815.31200000001</v>
      </c>
      <c r="E66" s="21">
        <v>3.08</v>
      </c>
    </row>
    <row r="67" spans="1:5" ht="89.25">
      <c r="A67" s="7" t="s">
        <v>58</v>
      </c>
      <c r="B67" s="8" t="s">
        <v>59</v>
      </c>
      <c r="C67" s="8" t="s">
        <v>33</v>
      </c>
      <c r="D67" s="22">
        <f t="shared" si="0"/>
        <v>25074.659999999996</v>
      </c>
      <c r="E67" s="21">
        <v>0.65</v>
      </c>
    </row>
    <row r="68" spans="1:5" ht="63.75">
      <c r="A68" s="7" t="s">
        <v>60</v>
      </c>
      <c r="B68" s="8" t="s">
        <v>61</v>
      </c>
      <c r="C68" s="8" t="s">
        <v>162</v>
      </c>
      <c r="D68" s="22">
        <f t="shared" si="0"/>
        <v>25846.188000000002</v>
      </c>
      <c r="E68" s="21">
        <v>0.67</v>
      </c>
    </row>
    <row r="69" spans="1:5" ht="38.25">
      <c r="A69" s="7" t="s">
        <v>62</v>
      </c>
      <c r="B69" s="8" t="s">
        <v>63</v>
      </c>
      <c r="C69" s="8" t="s">
        <v>164</v>
      </c>
      <c r="D69" s="22">
        <f t="shared" si="0"/>
        <v>10029.864</v>
      </c>
      <c r="E69" s="21">
        <v>0.26</v>
      </c>
    </row>
    <row r="70" spans="1:5" ht="51">
      <c r="A70" s="7" t="s">
        <v>64</v>
      </c>
      <c r="B70" s="8" t="s">
        <v>65</v>
      </c>
      <c r="C70" s="8" t="s">
        <v>139</v>
      </c>
      <c r="D70" s="22">
        <f t="shared" si="0"/>
        <v>3857.6400000000003</v>
      </c>
      <c r="E70" s="21">
        <v>0.1</v>
      </c>
    </row>
    <row r="71" spans="1:5" ht="38.25">
      <c r="A71" s="7" t="s">
        <v>66</v>
      </c>
      <c r="B71" s="8" t="s">
        <v>67</v>
      </c>
      <c r="C71" s="8" t="s">
        <v>164</v>
      </c>
      <c r="D71" s="22">
        <f t="shared" si="0"/>
        <v>41662.512000000002</v>
      </c>
      <c r="E71" s="21">
        <v>1.08</v>
      </c>
    </row>
    <row r="72" spans="1:5" ht="51">
      <c r="A72" s="7" t="s">
        <v>68</v>
      </c>
      <c r="B72" s="8" t="s">
        <v>291</v>
      </c>
      <c r="C72" s="8" t="s">
        <v>139</v>
      </c>
      <c r="D72" s="22">
        <f t="shared" si="0"/>
        <v>12344.448</v>
      </c>
      <c r="E72" s="21">
        <v>0.32</v>
      </c>
    </row>
    <row r="73" spans="1:5" ht="38.25">
      <c r="A73" s="8" t="s">
        <v>69</v>
      </c>
      <c r="B73" s="9" t="s">
        <v>70</v>
      </c>
      <c r="C73" s="9"/>
      <c r="D73" s="22">
        <f t="shared" si="0"/>
        <v>91811.831999999995</v>
      </c>
      <c r="E73" s="21">
        <v>2.38</v>
      </c>
    </row>
    <row r="74" spans="1:5" ht="38.25">
      <c r="A74" s="7" t="s">
        <v>71</v>
      </c>
      <c r="B74" s="8" t="s">
        <v>165</v>
      </c>
      <c r="C74" s="8" t="s">
        <v>33</v>
      </c>
      <c r="D74" s="22">
        <f t="shared" ref="D74:D106" si="1">E74*3214.7*12</f>
        <v>20831.256000000001</v>
      </c>
      <c r="E74" s="21">
        <v>0.54</v>
      </c>
    </row>
    <row r="75" spans="1:5" ht="63.75">
      <c r="A75" s="7" t="s">
        <v>73</v>
      </c>
      <c r="B75" s="8" t="s">
        <v>166</v>
      </c>
      <c r="C75" s="8" t="s">
        <v>170</v>
      </c>
      <c r="D75" s="22">
        <f t="shared" si="1"/>
        <v>13501.739999999998</v>
      </c>
      <c r="E75" s="21">
        <v>0.35</v>
      </c>
    </row>
    <row r="76" spans="1:5" ht="38.25">
      <c r="A76" s="7" t="s">
        <v>74</v>
      </c>
      <c r="B76" s="8" t="s">
        <v>72</v>
      </c>
      <c r="C76" s="8" t="s">
        <v>33</v>
      </c>
      <c r="D76" s="22">
        <f t="shared" si="1"/>
        <v>10029.864</v>
      </c>
      <c r="E76" s="21">
        <v>0.26</v>
      </c>
    </row>
    <row r="77" spans="1:5" ht="38.25">
      <c r="A77" s="7" t="s">
        <v>76</v>
      </c>
      <c r="B77" s="8" t="s">
        <v>167</v>
      </c>
      <c r="C77" s="8" t="s">
        <v>33</v>
      </c>
      <c r="D77" s="22">
        <f t="shared" si="1"/>
        <v>15430.560000000001</v>
      </c>
      <c r="E77" s="21">
        <v>0.4</v>
      </c>
    </row>
    <row r="78" spans="1:5" ht="51">
      <c r="A78" s="7" t="s">
        <v>77</v>
      </c>
      <c r="B78" s="8" t="s">
        <v>168</v>
      </c>
      <c r="C78" s="8" t="s">
        <v>164</v>
      </c>
      <c r="D78" s="22">
        <f t="shared" si="1"/>
        <v>9644.0999999999985</v>
      </c>
      <c r="E78" s="21">
        <v>0.25</v>
      </c>
    </row>
    <row r="79" spans="1:5" ht="38.25">
      <c r="A79" s="7" t="s">
        <v>78</v>
      </c>
      <c r="B79" s="8" t="s">
        <v>169</v>
      </c>
      <c r="C79" s="8" t="s">
        <v>164</v>
      </c>
      <c r="D79" s="22">
        <f t="shared" si="1"/>
        <v>22374.311999999998</v>
      </c>
      <c r="E79" s="21">
        <v>0.57999999999999996</v>
      </c>
    </row>
    <row r="80" spans="1:5" ht="38.25">
      <c r="A80" s="8" t="s">
        <v>79</v>
      </c>
      <c r="B80" s="9" t="s">
        <v>80</v>
      </c>
      <c r="C80" s="9"/>
      <c r="D80" s="22">
        <f t="shared" si="1"/>
        <v>21217.02</v>
      </c>
      <c r="E80" s="21">
        <v>0.55000000000000004</v>
      </c>
    </row>
    <row r="81" spans="1:5" ht="51">
      <c r="A81" s="7" t="s">
        <v>81</v>
      </c>
      <c r="B81" s="8" t="s">
        <v>82</v>
      </c>
      <c r="C81" s="8" t="s">
        <v>33</v>
      </c>
      <c r="D81" s="22">
        <f t="shared" si="1"/>
        <v>771.52800000000002</v>
      </c>
      <c r="E81" s="21">
        <v>0.02</v>
      </c>
    </row>
    <row r="82" spans="1:5" ht="25.5">
      <c r="A82" s="7" t="s">
        <v>83</v>
      </c>
      <c r="B82" s="8" t="s">
        <v>84</v>
      </c>
      <c r="C82" s="8" t="s">
        <v>33</v>
      </c>
      <c r="D82" s="22">
        <f t="shared" si="1"/>
        <v>4243.4039999999995</v>
      </c>
      <c r="E82" s="21">
        <v>0.11</v>
      </c>
    </row>
    <row r="83" spans="1:5" ht="51">
      <c r="A83" s="7" t="s">
        <v>85</v>
      </c>
      <c r="B83" s="8" t="s">
        <v>86</v>
      </c>
      <c r="C83" s="8" t="s">
        <v>150</v>
      </c>
      <c r="D83" s="22">
        <f t="shared" si="1"/>
        <v>8486.8079999999991</v>
      </c>
      <c r="E83" s="21">
        <v>0.22</v>
      </c>
    </row>
    <row r="84" spans="1:5" ht="38.25">
      <c r="A84" s="7" t="s">
        <v>87</v>
      </c>
      <c r="B84" s="8" t="s">
        <v>171</v>
      </c>
      <c r="C84" s="8" t="s">
        <v>164</v>
      </c>
      <c r="D84" s="22">
        <f t="shared" si="1"/>
        <v>3086.1120000000001</v>
      </c>
      <c r="E84" s="21">
        <v>0.08</v>
      </c>
    </row>
    <row r="85" spans="1:5" ht="25.5">
      <c r="A85" s="7" t="s">
        <v>180</v>
      </c>
      <c r="B85" s="8" t="s">
        <v>172</v>
      </c>
      <c r="C85" s="8" t="s">
        <v>102</v>
      </c>
      <c r="D85" s="22">
        <f t="shared" si="1"/>
        <v>4629.1679999999997</v>
      </c>
      <c r="E85" s="21">
        <v>0.12</v>
      </c>
    </row>
    <row r="86" spans="1:5" ht="25.5">
      <c r="A86" s="8" t="s">
        <v>264</v>
      </c>
      <c r="B86" s="9" t="s">
        <v>89</v>
      </c>
      <c r="C86" s="9"/>
      <c r="D86" s="22">
        <f t="shared" si="1"/>
        <v>54778.487999999998</v>
      </c>
      <c r="E86" s="21">
        <v>1.42</v>
      </c>
    </row>
    <row r="87" spans="1:5" ht="76.5">
      <c r="A87" s="14" t="s">
        <v>265</v>
      </c>
      <c r="B87" s="8" t="s">
        <v>91</v>
      </c>
      <c r="C87" s="8" t="s">
        <v>238</v>
      </c>
      <c r="D87" s="22">
        <f t="shared" si="1"/>
        <v>39347.928</v>
      </c>
      <c r="E87" s="21">
        <v>1.02</v>
      </c>
    </row>
    <row r="88" spans="1:5" ht="76.5">
      <c r="A88" s="7" t="s">
        <v>263</v>
      </c>
      <c r="B88" s="8" t="s">
        <v>93</v>
      </c>
      <c r="C88" s="8" t="s">
        <v>238</v>
      </c>
      <c r="D88" s="22">
        <f t="shared" si="1"/>
        <v>10029.864</v>
      </c>
      <c r="E88" s="21">
        <v>0.26</v>
      </c>
    </row>
    <row r="89" spans="1:5" ht="76.5">
      <c r="A89" s="7" t="s">
        <v>266</v>
      </c>
      <c r="B89" s="8" t="s">
        <v>95</v>
      </c>
      <c r="C89" s="8" t="s">
        <v>238</v>
      </c>
      <c r="D89" s="22">
        <f t="shared" si="1"/>
        <v>771.52800000000002</v>
      </c>
      <c r="E89" s="21">
        <v>0.02</v>
      </c>
    </row>
    <row r="90" spans="1:5" ht="76.5">
      <c r="A90" s="7" t="s">
        <v>267</v>
      </c>
      <c r="B90" s="8" t="s">
        <v>96</v>
      </c>
      <c r="C90" s="8" t="s">
        <v>238</v>
      </c>
      <c r="D90" s="22">
        <f t="shared" si="1"/>
        <v>4629.1679999999997</v>
      </c>
      <c r="E90" s="21">
        <v>0.12</v>
      </c>
    </row>
    <row r="91" spans="1:5">
      <c r="A91" s="33" t="s">
        <v>182</v>
      </c>
      <c r="B91" s="34"/>
      <c r="C91" s="34"/>
      <c r="D91" s="34"/>
      <c r="E91" s="21"/>
    </row>
    <row r="92" spans="1:5" ht="89.25">
      <c r="A92" s="16" t="s">
        <v>88</v>
      </c>
      <c r="B92" s="8" t="s">
        <v>278</v>
      </c>
      <c r="C92" s="8"/>
      <c r="D92" s="22">
        <f t="shared" si="1"/>
        <v>31246.884000000002</v>
      </c>
      <c r="E92" s="21">
        <v>0.81</v>
      </c>
    </row>
    <row r="93" spans="1:5" ht="76.5">
      <c r="A93" s="8" t="s">
        <v>90</v>
      </c>
      <c r="B93" s="8" t="s">
        <v>255</v>
      </c>
      <c r="C93" s="8" t="s">
        <v>238</v>
      </c>
      <c r="D93" s="22">
        <f t="shared" si="1"/>
        <v>10801.392</v>
      </c>
      <c r="E93" s="21">
        <v>0.28000000000000003</v>
      </c>
    </row>
    <row r="94" spans="1:5" ht="76.5">
      <c r="A94" s="8" t="s">
        <v>92</v>
      </c>
      <c r="B94" s="8" t="s">
        <v>235</v>
      </c>
      <c r="C94" s="8" t="s">
        <v>238</v>
      </c>
      <c r="D94" s="22">
        <f t="shared" si="1"/>
        <v>12344.448</v>
      </c>
      <c r="E94" s="21">
        <v>0.32</v>
      </c>
    </row>
    <row r="95" spans="1:5" ht="76.5">
      <c r="A95" s="8" t="s">
        <v>94</v>
      </c>
      <c r="B95" s="8" t="s">
        <v>177</v>
      </c>
      <c r="C95" s="8" t="s">
        <v>238</v>
      </c>
      <c r="D95" s="22">
        <f t="shared" si="1"/>
        <v>4629.1679999999997</v>
      </c>
      <c r="E95" s="21">
        <v>0.12</v>
      </c>
    </row>
    <row r="96" spans="1:5">
      <c r="A96" s="8" t="s">
        <v>240</v>
      </c>
      <c r="B96" s="8" t="s">
        <v>178</v>
      </c>
      <c r="C96" s="8" t="s">
        <v>191</v>
      </c>
      <c r="D96" s="22">
        <f t="shared" si="1"/>
        <v>3471.8759999999997</v>
      </c>
      <c r="E96" s="21">
        <v>0.09</v>
      </c>
    </row>
    <row r="97" spans="1:5" ht="76.5">
      <c r="A97" s="8" t="s">
        <v>179</v>
      </c>
      <c r="B97" s="8" t="s">
        <v>271</v>
      </c>
      <c r="C97" s="8"/>
      <c r="D97" s="22">
        <f t="shared" si="1"/>
        <v>43977.09599999999</v>
      </c>
      <c r="E97" s="21">
        <v>1.1399999999999999</v>
      </c>
    </row>
    <row r="98" spans="1:5">
      <c r="A98" s="8" t="s">
        <v>241</v>
      </c>
      <c r="B98" s="8" t="s">
        <v>103</v>
      </c>
      <c r="C98" s="8" t="s">
        <v>190</v>
      </c>
      <c r="D98" s="22">
        <f t="shared" si="1"/>
        <v>5400.6959999999999</v>
      </c>
      <c r="E98" s="21">
        <v>0.14000000000000001</v>
      </c>
    </row>
    <row r="99" spans="1:5" ht="76.5">
      <c r="A99" s="8" t="s">
        <v>106</v>
      </c>
      <c r="B99" s="8" t="s">
        <v>186</v>
      </c>
      <c r="C99" s="8" t="s">
        <v>238</v>
      </c>
      <c r="D99" s="22">
        <f t="shared" si="1"/>
        <v>5014.9319999999998</v>
      </c>
      <c r="E99" s="21">
        <v>0.13</v>
      </c>
    </row>
    <row r="100" spans="1:5">
      <c r="A100" s="19" t="s">
        <v>242</v>
      </c>
      <c r="B100" s="8" t="s">
        <v>236</v>
      </c>
      <c r="C100" s="8" t="s">
        <v>150</v>
      </c>
      <c r="D100" s="22">
        <f t="shared" si="1"/>
        <v>33175.703999999998</v>
      </c>
      <c r="E100" s="21">
        <v>0.86</v>
      </c>
    </row>
    <row r="101" spans="1:5">
      <c r="A101" s="8" t="s">
        <v>173</v>
      </c>
      <c r="B101" s="8" t="s">
        <v>178</v>
      </c>
      <c r="C101" s="8" t="s">
        <v>191</v>
      </c>
      <c r="D101" s="22">
        <f t="shared" si="1"/>
        <v>385.76400000000001</v>
      </c>
      <c r="E101" s="21">
        <v>0.01</v>
      </c>
    </row>
    <row r="102" spans="1:5" ht="76.5">
      <c r="A102" s="8" t="s">
        <v>98</v>
      </c>
      <c r="B102" s="9" t="s">
        <v>99</v>
      </c>
      <c r="C102" s="9"/>
      <c r="D102" s="22">
        <f t="shared" si="1"/>
        <v>385.76400000000001</v>
      </c>
      <c r="E102" s="21">
        <v>0.01</v>
      </c>
    </row>
    <row r="103" spans="1:5" ht="76.5">
      <c r="A103" s="14" t="s">
        <v>100</v>
      </c>
      <c r="B103" s="8" t="s">
        <v>99</v>
      </c>
      <c r="C103" s="8" t="s">
        <v>174</v>
      </c>
      <c r="D103" s="22">
        <f t="shared" si="1"/>
        <v>385.76400000000001</v>
      </c>
      <c r="E103" s="21">
        <v>0.01</v>
      </c>
    </row>
    <row r="104" spans="1:5" ht="51">
      <c r="A104" s="8" t="s">
        <v>268</v>
      </c>
      <c r="B104" s="9" t="s">
        <v>101</v>
      </c>
      <c r="C104" s="9"/>
      <c r="D104" s="22">
        <f t="shared" si="1"/>
        <v>9644.0999999999985</v>
      </c>
      <c r="E104" s="21">
        <v>0.25</v>
      </c>
    </row>
    <row r="105" spans="1:5" ht="63.75">
      <c r="A105" s="8" t="s">
        <v>269</v>
      </c>
      <c r="B105" s="8" t="s">
        <v>101</v>
      </c>
      <c r="C105" s="8" t="s">
        <v>237</v>
      </c>
      <c r="D105" s="22">
        <f t="shared" si="1"/>
        <v>9644.0999999999985</v>
      </c>
      <c r="E105" s="21">
        <v>0.25</v>
      </c>
    </row>
    <row r="106" spans="1:5">
      <c r="A106" s="7"/>
      <c r="B106" s="17" t="s">
        <v>105</v>
      </c>
      <c r="C106" s="8"/>
      <c r="D106" s="22">
        <f t="shared" si="1"/>
        <v>737966.53199999989</v>
      </c>
      <c r="E106" s="21">
        <v>19.13</v>
      </c>
    </row>
  </sheetData>
  <mergeCells count="7">
    <mergeCell ref="A91:D91"/>
    <mergeCell ref="A2:D2"/>
    <mergeCell ref="A3:D3"/>
    <mergeCell ref="A4:D4"/>
    <mergeCell ref="A5:D5"/>
    <mergeCell ref="A8:D8"/>
    <mergeCell ref="A53:D53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E116"/>
  <sheetViews>
    <sheetView workbookViewId="0">
      <selection activeCell="E29" sqref="E29"/>
    </sheetView>
  </sheetViews>
  <sheetFormatPr defaultRowHeight="15"/>
  <cols>
    <col min="1" max="1" width="5.28515625" customWidth="1"/>
    <col min="2" max="2" width="53.85546875" customWidth="1"/>
    <col min="3" max="3" width="13.5703125" customWidth="1"/>
    <col min="4" max="4" width="10.42578125" customWidth="1"/>
  </cols>
  <sheetData>
    <row r="1" spans="1:5" ht="15.75">
      <c r="A1" s="1"/>
    </row>
    <row r="2" spans="1:5" ht="15.75">
      <c r="A2" s="40" t="s">
        <v>0</v>
      </c>
      <c r="B2" s="40"/>
      <c r="C2" s="40"/>
      <c r="D2" s="40"/>
    </row>
    <row r="3" spans="1:5" ht="15.75">
      <c r="A3" s="40" t="s">
        <v>183</v>
      </c>
      <c r="B3" s="40"/>
      <c r="C3" s="40"/>
      <c r="D3" s="40"/>
    </row>
    <row r="4" spans="1:5" ht="15.75">
      <c r="A4" s="40" t="s">
        <v>1</v>
      </c>
      <c r="B4" s="40"/>
      <c r="C4" s="40"/>
      <c r="D4" s="40"/>
    </row>
    <row r="5" spans="1:5" ht="15.75">
      <c r="A5" s="41" t="s">
        <v>214</v>
      </c>
      <c r="B5" s="42"/>
      <c r="C5" s="42"/>
      <c r="D5" s="42"/>
    </row>
    <row r="6" spans="1:5" ht="18.75">
      <c r="A6" s="2"/>
    </row>
    <row r="7" spans="1:5" ht="89.25">
      <c r="A7" s="18" t="s">
        <v>2</v>
      </c>
      <c r="B7" s="18" t="s">
        <v>3</v>
      </c>
      <c r="C7" s="18" t="s">
        <v>4</v>
      </c>
      <c r="D7" s="18" t="s">
        <v>5</v>
      </c>
      <c r="E7" s="18" t="s">
        <v>6</v>
      </c>
    </row>
    <row r="8" spans="1:5" ht="36" customHeight="1">
      <c r="A8" s="43" t="s">
        <v>7</v>
      </c>
      <c r="B8" s="44"/>
      <c r="C8" s="44"/>
      <c r="D8" s="44"/>
      <c r="E8" s="21"/>
    </row>
    <row r="9" spans="1:5" ht="25.5">
      <c r="A9" s="8" t="s">
        <v>8</v>
      </c>
      <c r="B9" s="9" t="s">
        <v>9</v>
      </c>
      <c r="C9" s="9"/>
      <c r="D9" s="22">
        <f>E9*3207.3*12</f>
        <v>7312.6440000000002</v>
      </c>
      <c r="E9" s="21">
        <v>0.19</v>
      </c>
    </row>
    <row r="10" spans="1:5" ht="38.25">
      <c r="A10" s="7" t="s">
        <v>10</v>
      </c>
      <c r="B10" s="8" t="s">
        <v>108</v>
      </c>
      <c r="C10" s="8" t="s">
        <v>33</v>
      </c>
      <c r="D10" s="22">
        <f t="shared" ref="D10:D73" si="0">E10*3207.3*12</f>
        <v>769.75199999999995</v>
      </c>
      <c r="E10" s="21">
        <v>0.02</v>
      </c>
    </row>
    <row r="11" spans="1:5" ht="38.25">
      <c r="A11" s="7" t="s">
        <v>12</v>
      </c>
      <c r="B11" s="8" t="s">
        <v>109</v>
      </c>
      <c r="C11" s="8" t="s">
        <v>33</v>
      </c>
      <c r="D11" s="22">
        <f t="shared" si="0"/>
        <v>769.75199999999995</v>
      </c>
      <c r="E11" s="21">
        <v>0.02</v>
      </c>
    </row>
    <row r="12" spans="1:5" ht="51">
      <c r="A12" s="7" t="s">
        <v>175</v>
      </c>
      <c r="B12" s="8" t="s">
        <v>110</v>
      </c>
      <c r="C12" s="8" t="s">
        <v>111</v>
      </c>
      <c r="D12" s="22">
        <f t="shared" si="0"/>
        <v>769.75199999999995</v>
      </c>
      <c r="E12" s="21">
        <v>0.02</v>
      </c>
    </row>
    <row r="13" spans="1:5" ht="25.5">
      <c r="A13" s="7" t="s">
        <v>176</v>
      </c>
      <c r="B13" s="8" t="s">
        <v>195</v>
      </c>
      <c r="C13" s="8" t="s">
        <v>196</v>
      </c>
      <c r="D13" s="22">
        <f t="shared" si="0"/>
        <v>3848.76</v>
      </c>
      <c r="E13" s="21">
        <v>0.1</v>
      </c>
    </row>
    <row r="14" spans="1:5" ht="38.25">
      <c r="A14" s="7" t="s">
        <v>225</v>
      </c>
      <c r="B14" s="8" t="s">
        <v>112</v>
      </c>
      <c r="C14" s="8" t="s">
        <v>113</v>
      </c>
      <c r="D14" s="22">
        <f t="shared" si="0"/>
        <v>1154.6280000000002</v>
      </c>
      <c r="E14" s="21">
        <v>0.03</v>
      </c>
    </row>
    <row r="15" spans="1:5">
      <c r="A15" s="8" t="s">
        <v>13</v>
      </c>
      <c r="B15" s="9" t="s">
        <v>14</v>
      </c>
      <c r="C15" s="9"/>
      <c r="D15" s="22">
        <f t="shared" si="0"/>
        <v>2309.2560000000003</v>
      </c>
      <c r="E15" s="21">
        <v>0.06</v>
      </c>
    </row>
    <row r="16" spans="1:5" ht="38.25">
      <c r="A16" s="7" t="s">
        <v>15</v>
      </c>
      <c r="B16" s="8" t="s">
        <v>114</v>
      </c>
      <c r="C16" s="8" t="s">
        <v>33</v>
      </c>
      <c r="D16" s="22">
        <f t="shared" si="0"/>
        <v>769.75199999999995</v>
      </c>
      <c r="E16" s="21">
        <v>0.02</v>
      </c>
    </row>
    <row r="17" spans="1:5" ht="63.75">
      <c r="A17" s="7" t="s">
        <v>116</v>
      </c>
      <c r="B17" s="8" t="s">
        <v>115</v>
      </c>
      <c r="C17" s="8" t="s">
        <v>33</v>
      </c>
      <c r="D17" s="22">
        <f t="shared" si="0"/>
        <v>769.75199999999995</v>
      </c>
      <c r="E17" s="21">
        <v>0.02</v>
      </c>
    </row>
    <row r="18" spans="1:5" ht="38.25">
      <c r="A18" s="7" t="s">
        <v>16</v>
      </c>
      <c r="B18" s="8" t="s">
        <v>17</v>
      </c>
      <c r="C18" s="8" t="s">
        <v>33</v>
      </c>
      <c r="D18" s="22">
        <f t="shared" si="0"/>
        <v>769.75199999999995</v>
      </c>
      <c r="E18" s="21">
        <v>0.02</v>
      </c>
    </row>
    <row r="19" spans="1:5" ht="25.5">
      <c r="A19" s="8" t="s">
        <v>18</v>
      </c>
      <c r="B19" s="9" t="s">
        <v>19</v>
      </c>
      <c r="C19" s="9"/>
      <c r="D19" s="22">
        <f t="shared" si="0"/>
        <v>51188.508000000009</v>
      </c>
      <c r="E19" s="21">
        <v>1.33</v>
      </c>
    </row>
    <row r="20" spans="1:5" ht="76.5">
      <c r="A20" s="7" t="s">
        <v>20</v>
      </c>
      <c r="B20" s="8" t="s">
        <v>118</v>
      </c>
      <c r="C20" s="8" t="s">
        <v>33</v>
      </c>
      <c r="D20" s="22">
        <f t="shared" si="0"/>
        <v>384.87599999999998</v>
      </c>
      <c r="E20" s="21">
        <v>0.01</v>
      </c>
    </row>
    <row r="21" spans="1:5" ht="51">
      <c r="A21" s="7" t="s">
        <v>21</v>
      </c>
      <c r="B21" s="8" t="s">
        <v>119</v>
      </c>
      <c r="C21" s="8" t="s">
        <v>33</v>
      </c>
      <c r="D21" s="22">
        <f t="shared" si="0"/>
        <v>384.87599999999998</v>
      </c>
      <c r="E21" s="21">
        <v>0.01</v>
      </c>
    </row>
    <row r="22" spans="1:5">
      <c r="A22" s="7" t="s">
        <v>117</v>
      </c>
      <c r="B22" s="8" t="s">
        <v>223</v>
      </c>
      <c r="C22" s="8"/>
      <c r="D22" s="22">
        <f t="shared" si="0"/>
        <v>50033.880000000005</v>
      </c>
      <c r="E22" s="21">
        <v>1.3</v>
      </c>
    </row>
    <row r="23" spans="1:5" ht="51">
      <c r="A23" s="7" t="s">
        <v>283</v>
      </c>
      <c r="B23" s="8" t="s">
        <v>120</v>
      </c>
      <c r="C23" s="8" t="s">
        <v>113</v>
      </c>
      <c r="D23" s="22">
        <f t="shared" si="0"/>
        <v>384.87599999999998</v>
      </c>
      <c r="E23" s="21">
        <v>0.01</v>
      </c>
    </row>
    <row r="24" spans="1:5" ht="25.5">
      <c r="A24" s="8" t="s">
        <v>22</v>
      </c>
      <c r="B24" s="9" t="s">
        <v>224</v>
      </c>
      <c r="C24" s="9"/>
      <c r="D24" s="22">
        <f t="shared" si="0"/>
        <v>1154.6280000000002</v>
      </c>
      <c r="E24" s="21">
        <v>0.03</v>
      </c>
    </row>
    <row r="25" spans="1:5" ht="38.25">
      <c r="A25" s="7" t="s">
        <v>23</v>
      </c>
      <c r="B25" s="8" t="s">
        <v>123</v>
      </c>
      <c r="C25" s="8" t="s">
        <v>33</v>
      </c>
      <c r="D25" s="22">
        <f t="shared" si="0"/>
        <v>384.87599999999998</v>
      </c>
      <c r="E25" s="21">
        <v>0.01</v>
      </c>
    </row>
    <row r="26" spans="1:5" ht="63.75">
      <c r="A26" s="7" t="s">
        <v>24</v>
      </c>
      <c r="B26" s="8" t="s">
        <v>122</v>
      </c>
      <c r="C26" s="8" t="s">
        <v>33</v>
      </c>
      <c r="D26" s="22">
        <f t="shared" si="0"/>
        <v>384.87599999999998</v>
      </c>
      <c r="E26" s="21">
        <v>0.01</v>
      </c>
    </row>
    <row r="27" spans="1:5" ht="38.25">
      <c r="A27" s="7" t="s">
        <v>226</v>
      </c>
      <c r="B27" s="8" t="s">
        <v>28</v>
      </c>
      <c r="C27" s="8" t="s">
        <v>113</v>
      </c>
      <c r="D27" s="22">
        <f t="shared" si="0"/>
        <v>384.87599999999998</v>
      </c>
      <c r="E27" s="21">
        <v>0.01</v>
      </c>
    </row>
    <row r="28" spans="1:5" ht="25.5">
      <c r="A28" s="8" t="s">
        <v>25</v>
      </c>
      <c r="B28" s="9" t="s">
        <v>30</v>
      </c>
      <c r="C28" s="9"/>
      <c r="D28" s="22">
        <f t="shared" si="0"/>
        <v>27326.196</v>
      </c>
      <c r="E28" s="21">
        <f>SUM(E29:E34)</f>
        <v>0.71</v>
      </c>
    </row>
    <row r="29" spans="1:5">
      <c r="A29" s="12" t="s">
        <v>26</v>
      </c>
      <c r="B29" s="13" t="s">
        <v>127</v>
      </c>
      <c r="C29" s="8" t="s">
        <v>11</v>
      </c>
      <c r="D29" s="22">
        <f t="shared" si="0"/>
        <v>1924.38</v>
      </c>
      <c r="E29" s="21">
        <v>0.05</v>
      </c>
    </row>
    <row r="30" spans="1:5" ht="89.25">
      <c r="A30" s="7" t="s">
        <v>27</v>
      </c>
      <c r="B30" s="8" t="s">
        <v>128</v>
      </c>
      <c r="C30" s="8" t="s">
        <v>11</v>
      </c>
      <c r="D30" s="22">
        <f t="shared" si="0"/>
        <v>1539.5039999999999</v>
      </c>
      <c r="E30" s="21">
        <v>0.04</v>
      </c>
    </row>
    <row r="31" spans="1:5" ht="51">
      <c r="A31" s="7" t="s">
        <v>124</v>
      </c>
      <c r="B31" s="8" t="s">
        <v>129</v>
      </c>
      <c r="C31" s="8" t="s">
        <v>111</v>
      </c>
      <c r="D31" s="22">
        <f t="shared" si="0"/>
        <v>1154.6280000000002</v>
      </c>
      <c r="E31" s="21">
        <v>0.03</v>
      </c>
    </row>
    <row r="32" spans="1:5" ht="38.25">
      <c r="A32" s="7" t="s">
        <v>125</v>
      </c>
      <c r="B32" s="8" t="s">
        <v>130</v>
      </c>
      <c r="C32" s="8" t="s">
        <v>111</v>
      </c>
      <c r="D32" s="22">
        <f t="shared" si="0"/>
        <v>1154.6280000000002</v>
      </c>
      <c r="E32" s="21">
        <v>0.03</v>
      </c>
    </row>
    <row r="33" spans="1:5" ht="25.5">
      <c r="A33" s="7" t="s">
        <v>126</v>
      </c>
      <c r="B33" s="8" t="s">
        <v>131</v>
      </c>
      <c r="C33" s="8" t="s">
        <v>97</v>
      </c>
      <c r="D33" s="22">
        <f t="shared" si="0"/>
        <v>1539.5039999999999</v>
      </c>
      <c r="E33" s="21">
        <v>0.04</v>
      </c>
    </row>
    <row r="34" spans="1:5" ht="38.25">
      <c r="A34" s="7" t="s">
        <v>227</v>
      </c>
      <c r="B34" s="8" t="s">
        <v>197</v>
      </c>
      <c r="C34" s="8" t="s">
        <v>113</v>
      </c>
      <c r="D34" s="22">
        <f t="shared" si="0"/>
        <v>20013.552</v>
      </c>
      <c r="E34" s="21">
        <v>0.52</v>
      </c>
    </row>
    <row r="35" spans="1:5" ht="25.5">
      <c r="A35" s="8" t="s">
        <v>29</v>
      </c>
      <c r="B35" s="9" t="s">
        <v>36</v>
      </c>
      <c r="C35" s="9"/>
      <c r="D35" s="22">
        <f t="shared" si="0"/>
        <v>1154.6280000000002</v>
      </c>
      <c r="E35" s="21">
        <v>0.03</v>
      </c>
    </row>
    <row r="36" spans="1:5" ht="38.25">
      <c r="A36" s="7" t="s">
        <v>31</v>
      </c>
      <c r="B36" s="8" t="s">
        <v>132</v>
      </c>
      <c r="C36" s="8" t="s">
        <v>33</v>
      </c>
      <c r="D36" s="22">
        <f t="shared" si="0"/>
        <v>384.87599999999998</v>
      </c>
      <c r="E36" s="21">
        <v>0.01</v>
      </c>
    </row>
    <row r="37" spans="1:5" ht="51">
      <c r="A37" s="7" t="s">
        <v>32</v>
      </c>
      <c r="B37" s="8" t="s">
        <v>133</v>
      </c>
      <c r="C37" s="8" t="s">
        <v>33</v>
      </c>
      <c r="D37" s="22">
        <f t="shared" si="0"/>
        <v>384.87599999999998</v>
      </c>
      <c r="E37" s="21">
        <v>0.01</v>
      </c>
    </row>
    <row r="38" spans="1:5" ht="38.25">
      <c r="A38" s="7" t="s">
        <v>34</v>
      </c>
      <c r="B38" s="8" t="s">
        <v>134</v>
      </c>
      <c r="C38" s="8" t="s">
        <v>113</v>
      </c>
      <c r="D38" s="22">
        <f t="shared" si="0"/>
        <v>384.87599999999998</v>
      </c>
      <c r="E38" s="21">
        <v>0.01</v>
      </c>
    </row>
    <row r="39" spans="1:5" ht="25.5">
      <c r="A39" s="8" t="s">
        <v>35</v>
      </c>
      <c r="B39" s="9" t="s">
        <v>39</v>
      </c>
      <c r="C39" s="9"/>
      <c r="D39" s="22">
        <f t="shared" si="0"/>
        <v>4233.6360000000004</v>
      </c>
      <c r="E39" s="21">
        <v>0.11</v>
      </c>
    </row>
    <row r="40" spans="1:5" ht="25.5">
      <c r="A40" s="8" t="s">
        <v>37</v>
      </c>
      <c r="B40" s="8" t="s">
        <v>137</v>
      </c>
      <c r="C40" s="8" t="s">
        <v>33</v>
      </c>
      <c r="D40" s="22">
        <f t="shared" si="0"/>
        <v>769.75199999999995</v>
      </c>
      <c r="E40" s="21">
        <v>0.02</v>
      </c>
    </row>
    <row r="41" spans="1:5" ht="51">
      <c r="A41" s="8" t="s">
        <v>230</v>
      </c>
      <c r="B41" s="8" t="s">
        <v>299</v>
      </c>
      <c r="C41" s="8" t="s">
        <v>139</v>
      </c>
      <c r="D41" s="22">
        <f t="shared" si="0"/>
        <v>769.75199999999995</v>
      </c>
      <c r="E41" s="21">
        <v>0.02</v>
      </c>
    </row>
    <row r="42" spans="1:5" ht="38.25">
      <c r="A42" s="8" t="s">
        <v>135</v>
      </c>
      <c r="B42" s="8" t="s">
        <v>138</v>
      </c>
      <c r="C42" s="8" t="s">
        <v>33</v>
      </c>
      <c r="D42" s="22">
        <f t="shared" si="0"/>
        <v>769.75199999999995</v>
      </c>
      <c r="E42" s="21">
        <v>0.02</v>
      </c>
    </row>
    <row r="43" spans="1:5" ht="38.25">
      <c r="A43" s="8" t="s">
        <v>136</v>
      </c>
      <c r="B43" s="8" t="s">
        <v>121</v>
      </c>
      <c r="C43" s="8" t="s">
        <v>113</v>
      </c>
      <c r="D43" s="22">
        <f t="shared" si="0"/>
        <v>1924.38</v>
      </c>
      <c r="E43" s="21">
        <v>0.05</v>
      </c>
    </row>
    <row r="44" spans="1:5" ht="25.5">
      <c r="A44" s="8" t="s">
        <v>38</v>
      </c>
      <c r="B44" s="9" t="s">
        <v>140</v>
      </c>
      <c r="C44" s="9"/>
      <c r="D44" s="22">
        <f t="shared" si="0"/>
        <v>1154.6280000000002</v>
      </c>
      <c r="E44" s="21">
        <v>0.03</v>
      </c>
    </row>
    <row r="45" spans="1:5" ht="76.5">
      <c r="A45" s="7" t="s">
        <v>40</v>
      </c>
      <c r="B45" s="8" t="s">
        <v>142</v>
      </c>
      <c r="C45" s="8" t="s">
        <v>33</v>
      </c>
      <c r="D45" s="22">
        <f t="shared" si="0"/>
        <v>384.87599999999998</v>
      </c>
      <c r="E45" s="21">
        <v>0.01</v>
      </c>
    </row>
    <row r="46" spans="1:5">
      <c r="A46" s="7" t="s">
        <v>41</v>
      </c>
      <c r="B46" s="8" t="s">
        <v>143</v>
      </c>
      <c r="C46" s="8" t="s">
        <v>33</v>
      </c>
      <c r="D46" s="22">
        <f t="shared" si="0"/>
        <v>384.87599999999998</v>
      </c>
      <c r="E46" s="21">
        <v>0.01</v>
      </c>
    </row>
    <row r="47" spans="1:5" ht="38.25">
      <c r="A47" s="7" t="s">
        <v>141</v>
      </c>
      <c r="B47" s="8" t="s">
        <v>144</v>
      </c>
      <c r="C47" s="8" t="s">
        <v>113</v>
      </c>
      <c r="D47" s="22">
        <f t="shared" si="0"/>
        <v>384.87599999999998</v>
      </c>
      <c r="E47" s="21">
        <v>0.01</v>
      </c>
    </row>
    <row r="48" spans="1:5" ht="76.5">
      <c r="A48" s="7" t="s">
        <v>42</v>
      </c>
      <c r="B48" s="9" t="s">
        <v>145</v>
      </c>
      <c r="C48" s="8"/>
      <c r="D48" s="22">
        <f t="shared" si="0"/>
        <v>185895.10800000001</v>
      </c>
      <c r="E48" s="21">
        <v>4.83</v>
      </c>
    </row>
    <row r="49" spans="1:5" ht="38.25">
      <c r="A49" s="7" t="s">
        <v>43</v>
      </c>
      <c r="B49" s="8" t="s">
        <v>272</v>
      </c>
      <c r="C49" s="8" t="s">
        <v>33</v>
      </c>
      <c r="D49" s="22">
        <f t="shared" si="0"/>
        <v>185895.10800000001</v>
      </c>
      <c r="E49" s="21">
        <v>4.83</v>
      </c>
    </row>
    <row r="50" spans="1:5" ht="38.25">
      <c r="A50" s="8" t="s">
        <v>44</v>
      </c>
      <c r="B50" s="9" t="s">
        <v>45</v>
      </c>
      <c r="C50" s="9"/>
      <c r="D50" s="22">
        <f t="shared" si="0"/>
        <v>11931.156000000001</v>
      </c>
      <c r="E50" s="21">
        <v>0.31</v>
      </c>
    </row>
    <row r="51" spans="1:5" ht="63.75">
      <c r="A51" s="7" t="s">
        <v>46</v>
      </c>
      <c r="B51" s="8" t="s">
        <v>199</v>
      </c>
      <c r="C51" s="8" t="s">
        <v>33</v>
      </c>
      <c r="D51" s="22">
        <f t="shared" si="0"/>
        <v>4618.5120000000006</v>
      </c>
      <c r="E51" s="21">
        <v>0.12</v>
      </c>
    </row>
    <row r="52" spans="1:5" ht="51">
      <c r="A52" s="7" t="s">
        <v>48</v>
      </c>
      <c r="B52" s="8" t="s">
        <v>49</v>
      </c>
      <c r="C52" s="8" t="s">
        <v>146</v>
      </c>
      <c r="D52" s="22">
        <f t="shared" si="0"/>
        <v>7312.6440000000002</v>
      </c>
      <c r="E52" s="21">
        <v>0.19</v>
      </c>
    </row>
    <row r="53" spans="1:5" ht="40.5" customHeight="1">
      <c r="A53" s="36" t="s">
        <v>50</v>
      </c>
      <c r="B53" s="37"/>
      <c r="C53" s="37"/>
      <c r="D53" s="37"/>
      <c r="E53" s="21"/>
    </row>
    <row r="54" spans="1:5" ht="37.5" customHeight="1">
      <c r="A54" s="8" t="s">
        <v>51</v>
      </c>
      <c r="B54" s="9" t="s">
        <v>147</v>
      </c>
      <c r="C54" s="9"/>
      <c r="D54" s="22">
        <f t="shared" si="0"/>
        <v>1539.5039999999999</v>
      </c>
      <c r="E54" s="21">
        <v>0.04</v>
      </c>
    </row>
    <row r="55" spans="1:5" ht="51">
      <c r="A55" s="7" t="s">
        <v>52</v>
      </c>
      <c r="B55" s="8" t="s">
        <v>148</v>
      </c>
      <c r="C55" s="8" t="s">
        <v>33</v>
      </c>
      <c r="D55" s="22">
        <f t="shared" si="0"/>
        <v>1154.6280000000002</v>
      </c>
      <c r="E55" s="21">
        <v>0.03</v>
      </c>
    </row>
    <row r="56" spans="1:5" ht="38.25">
      <c r="A56" s="7" t="s">
        <v>53</v>
      </c>
      <c r="B56" s="8" t="s">
        <v>134</v>
      </c>
      <c r="C56" s="8" t="s">
        <v>113</v>
      </c>
      <c r="D56" s="22">
        <f t="shared" si="0"/>
        <v>384.87599999999998</v>
      </c>
      <c r="E56" s="21">
        <v>0.01</v>
      </c>
    </row>
    <row r="57" spans="1:5" ht="51">
      <c r="A57" s="8" t="s">
        <v>54</v>
      </c>
      <c r="B57" s="9" t="s">
        <v>220</v>
      </c>
      <c r="C57" s="9"/>
      <c r="D57" s="22">
        <f t="shared" si="0"/>
        <v>86212.224000000002</v>
      </c>
      <c r="E57" s="21">
        <v>2.2399999999999998</v>
      </c>
    </row>
    <row r="58" spans="1:5" ht="51">
      <c r="A58" s="7" t="s">
        <v>239</v>
      </c>
      <c r="B58" s="8" t="s">
        <v>156</v>
      </c>
      <c r="C58" s="8" t="s">
        <v>162</v>
      </c>
      <c r="D58" s="22">
        <f t="shared" si="0"/>
        <v>12316.031999999999</v>
      </c>
      <c r="E58" s="21">
        <v>0.32</v>
      </c>
    </row>
    <row r="59" spans="1:5" ht="25.5">
      <c r="A59" s="7" t="s">
        <v>55</v>
      </c>
      <c r="B59" s="8" t="s">
        <v>157</v>
      </c>
      <c r="C59" s="8" t="s">
        <v>33</v>
      </c>
      <c r="D59" s="22">
        <f t="shared" si="0"/>
        <v>6927.768</v>
      </c>
      <c r="E59" s="21">
        <v>0.18</v>
      </c>
    </row>
    <row r="60" spans="1:5" ht="25.5">
      <c r="A60" s="7" t="s">
        <v>151</v>
      </c>
      <c r="B60" s="8" t="s">
        <v>158</v>
      </c>
      <c r="C60" s="8" t="s">
        <v>33</v>
      </c>
      <c r="D60" s="22">
        <f t="shared" si="0"/>
        <v>16549.668000000001</v>
      </c>
      <c r="E60" s="21">
        <v>0.43</v>
      </c>
    </row>
    <row r="61" spans="1:5">
      <c r="A61" s="7" t="s">
        <v>152</v>
      </c>
      <c r="B61" s="8" t="s">
        <v>160</v>
      </c>
      <c r="C61" s="8" t="s">
        <v>33</v>
      </c>
      <c r="D61" s="22">
        <f t="shared" si="0"/>
        <v>8467.2720000000008</v>
      </c>
      <c r="E61" s="21">
        <v>0.22</v>
      </c>
    </row>
    <row r="62" spans="1:5">
      <c r="A62" s="7" t="s">
        <v>153</v>
      </c>
      <c r="B62" s="8" t="s">
        <v>75</v>
      </c>
      <c r="C62" s="8" t="s">
        <v>33</v>
      </c>
      <c r="D62" s="22">
        <f t="shared" si="0"/>
        <v>8082.3960000000006</v>
      </c>
      <c r="E62" s="21">
        <v>0.21</v>
      </c>
    </row>
    <row r="63" spans="1:5" ht="25.5">
      <c r="A63" s="7" t="s">
        <v>154</v>
      </c>
      <c r="B63" s="8" t="s">
        <v>161</v>
      </c>
      <c r="C63" s="8" t="s">
        <v>163</v>
      </c>
      <c r="D63" s="22">
        <f t="shared" si="0"/>
        <v>14240.412</v>
      </c>
      <c r="E63" s="21">
        <v>0.37</v>
      </c>
    </row>
    <row r="64" spans="1:5" ht="25.5">
      <c r="A64" s="7" t="s">
        <v>249</v>
      </c>
      <c r="B64" s="8" t="s">
        <v>221</v>
      </c>
      <c r="C64" s="8" t="s">
        <v>97</v>
      </c>
      <c r="D64" s="22">
        <f t="shared" si="0"/>
        <v>7312.6440000000002</v>
      </c>
      <c r="E64" s="21">
        <v>0.19</v>
      </c>
    </row>
    <row r="65" spans="1:5" ht="63.75">
      <c r="A65" s="14" t="s">
        <v>155</v>
      </c>
      <c r="B65" s="8" t="s">
        <v>159</v>
      </c>
      <c r="C65" s="8" t="s">
        <v>139</v>
      </c>
      <c r="D65" s="22">
        <f t="shared" si="0"/>
        <v>12316.031999999999</v>
      </c>
      <c r="E65" s="21">
        <v>0.32</v>
      </c>
    </row>
    <row r="66" spans="1:5" ht="38.25">
      <c r="A66" s="8" t="s">
        <v>56</v>
      </c>
      <c r="B66" s="9" t="s">
        <v>243</v>
      </c>
      <c r="C66" s="9"/>
      <c r="D66" s="22">
        <f t="shared" si="0"/>
        <v>69277.680000000008</v>
      </c>
      <c r="E66" s="21">
        <v>1.8</v>
      </c>
    </row>
    <row r="67" spans="1:5" ht="89.25">
      <c r="A67" s="7" t="s">
        <v>58</v>
      </c>
      <c r="B67" s="8" t="s">
        <v>59</v>
      </c>
      <c r="C67" s="8" t="s">
        <v>33</v>
      </c>
      <c r="D67" s="22">
        <f t="shared" si="0"/>
        <v>25016.940000000002</v>
      </c>
      <c r="E67" s="21">
        <v>0.65</v>
      </c>
    </row>
    <row r="68" spans="1:5" ht="51">
      <c r="A68" s="7" t="s">
        <v>60</v>
      </c>
      <c r="B68" s="8" t="s">
        <v>244</v>
      </c>
      <c r="C68" s="8" t="s">
        <v>162</v>
      </c>
      <c r="D68" s="22">
        <f t="shared" si="0"/>
        <v>8467.2720000000008</v>
      </c>
      <c r="E68" s="21">
        <v>0.22</v>
      </c>
    </row>
    <row r="69" spans="1:5" ht="38.25">
      <c r="A69" s="7" t="s">
        <v>62</v>
      </c>
      <c r="B69" s="8" t="s">
        <v>63</v>
      </c>
      <c r="C69" s="8" t="s">
        <v>164</v>
      </c>
      <c r="D69" s="22">
        <f t="shared" si="0"/>
        <v>10006.776</v>
      </c>
      <c r="E69" s="21">
        <v>0.26</v>
      </c>
    </row>
    <row r="70" spans="1:5" ht="51">
      <c r="A70" s="7" t="s">
        <v>64</v>
      </c>
      <c r="B70" s="8" t="s">
        <v>233</v>
      </c>
      <c r="C70" s="8" t="s">
        <v>139</v>
      </c>
      <c r="D70" s="22">
        <f t="shared" si="0"/>
        <v>3848.76</v>
      </c>
      <c r="E70" s="21">
        <v>0.1</v>
      </c>
    </row>
    <row r="71" spans="1:5" ht="38.25">
      <c r="A71" s="7" t="s">
        <v>66</v>
      </c>
      <c r="B71" s="8" t="s">
        <v>67</v>
      </c>
      <c r="C71" s="8" t="s">
        <v>164</v>
      </c>
      <c r="D71" s="22">
        <f t="shared" si="0"/>
        <v>9621.9000000000015</v>
      </c>
      <c r="E71" s="21">
        <v>0.25</v>
      </c>
    </row>
    <row r="72" spans="1:5" ht="51">
      <c r="A72" s="7" t="s">
        <v>68</v>
      </c>
      <c r="B72" s="8" t="s">
        <v>290</v>
      </c>
      <c r="C72" s="8" t="s">
        <v>139</v>
      </c>
      <c r="D72" s="22">
        <f t="shared" si="0"/>
        <v>12316.031999999999</v>
      </c>
      <c r="E72" s="21">
        <v>0.32</v>
      </c>
    </row>
    <row r="73" spans="1:5" ht="38.25">
      <c r="A73" s="7" t="s">
        <v>69</v>
      </c>
      <c r="B73" s="9" t="s">
        <v>245</v>
      </c>
      <c r="C73" s="9"/>
      <c r="D73" s="22">
        <f t="shared" si="0"/>
        <v>85442.471999999994</v>
      </c>
      <c r="E73" s="21">
        <v>2.2199999999999998</v>
      </c>
    </row>
    <row r="74" spans="1:5" ht="38.25">
      <c r="A74" s="14" t="s">
        <v>71</v>
      </c>
      <c r="B74" s="8" t="s">
        <v>165</v>
      </c>
      <c r="C74" s="8" t="s">
        <v>33</v>
      </c>
      <c r="D74" s="22">
        <f t="shared" ref="D74:D106" si="1">E74*3207.3*12</f>
        <v>20783.304000000004</v>
      </c>
      <c r="E74" s="21">
        <v>0.54</v>
      </c>
    </row>
    <row r="75" spans="1:5" ht="63.75">
      <c r="A75" s="7" t="s">
        <v>73</v>
      </c>
      <c r="B75" s="8" t="s">
        <v>166</v>
      </c>
      <c r="C75" s="8" t="s">
        <v>170</v>
      </c>
      <c r="D75" s="22">
        <f t="shared" si="1"/>
        <v>13470.66</v>
      </c>
      <c r="E75" s="21">
        <v>0.35</v>
      </c>
    </row>
    <row r="76" spans="1:5" ht="38.25">
      <c r="A76" s="7" t="s">
        <v>74</v>
      </c>
      <c r="B76" s="8" t="s">
        <v>72</v>
      </c>
      <c r="C76" s="8" t="s">
        <v>33</v>
      </c>
      <c r="D76" s="22">
        <f t="shared" si="1"/>
        <v>10006.776</v>
      </c>
      <c r="E76" s="21">
        <v>0.26</v>
      </c>
    </row>
    <row r="77" spans="1:5" ht="38.25">
      <c r="A77" s="7" t="s">
        <v>76</v>
      </c>
      <c r="B77" s="8" t="s">
        <v>167</v>
      </c>
      <c r="C77" s="8" t="s">
        <v>33</v>
      </c>
      <c r="D77" s="22">
        <f t="shared" si="1"/>
        <v>12316.031999999999</v>
      </c>
      <c r="E77" s="21">
        <v>0.32</v>
      </c>
    </row>
    <row r="78" spans="1:5" ht="51">
      <c r="A78" s="7" t="s">
        <v>77</v>
      </c>
      <c r="B78" s="8" t="s">
        <v>168</v>
      </c>
      <c r="C78" s="8" t="s">
        <v>164</v>
      </c>
      <c r="D78" s="22">
        <f t="shared" si="1"/>
        <v>10391.652000000002</v>
      </c>
      <c r="E78" s="21">
        <v>0.27</v>
      </c>
    </row>
    <row r="79" spans="1:5" ht="38.25">
      <c r="A79" s="7" t="s">
        <v>78</v>
      </c>
      <c r="B79" s="8" t="s">
        <v>169</v>
      </c>
      <c r="C79" s="8" t="s">
        <v>164</v>
      </c>
      <c r="D79" s="22">
        <f t="shared" si="1"/>
        <v>18474.048000000003</v>
      </c>
      <c r="E79" s="21">
        <v>0.48</v>
      </c>
    </row>
    <row r="80" spans="1:5" ht="38.25">
      <c r="A80" s="8" t="s">
        <v>79</v>
      </c>
      <c r="B80" s="9" t="s">
        <v>80</v>
      </c>
      <c r="C80" s="9"/>
      <c r="D80" s="22">
        <f t="shared" si="1"/>
        <v>21168.180000000004</v>
      </c>
      <c r="E80" s="21">
        <v>0.55000000000000004</v>
      </c>
    </row>
    <row r="81" spans="1:5" ht="51">
      <c r="A81" s="7" t="s">
        <v>81</v>
      </c>
      <c r="B81" s="8" t="s">
        <v>82</v>
      </c>
      <c r="C81" s="8" t="s">
        <v>33</v>
      </c>
      <c r="D81" s="22">
        <f t="shared" si="1"/>
        <v>769.75199999999995</v>
      </c>
      <c r="E81" s="21">
        <v>0.02</v>
      </c>
    </row>
    <row r="82" spans="1:5" ht="25.5">
      <c r="A82" s="7" t="s">
        <v>83</v>
      </c>
      <c r="B82" s="8" t="s">
        <v>84</v>
      </c>
      <c r="C82" s="8" t="s">
        <v>33</v>
      </c>
      <c r="D82" s="22">
        <f t="shared" si="1"/>
        <v>4233.6360000000004</v>
      </c>
      <c r="E82" s="21">
        <v>0.11</v>
      </c>
    </row>
    <row r="83" spans="1:5" ht="51">
      <c r="A83" s="7" t="s">
        <v>85</v>
      </c>
      <c r="B83" s="8" t="s">
        <v>86</v>
      </c>
      <c r="C83" s="8" t="s">
        <v>150</v>
      </c>
      <c r="D83" s="22">
        <f t="shared" si="1"/>
        <v>8467.2720000000008</v>
      </c>
      <c r="E83" s="21">
        <v>0.22</v>
      </c>
    </row>
    <row r="84" spans="1:5" ht="38.25">
      <c r="A84" s="7" t="s">
        <v>87</v>
      </c>
      <c r="B84" s="8" t="s">
        <v>171</v>
      </c>
      <c r="C84" s="8" t="s">
        <v>164</v>
      </c>
      <c r="D84" s="22">
        <f t="shared" si="1"/>
        <v>3079.0079999999998</v>
      </c>
      <c r="E84" s="21">
        <v>0.08</v>
      </c>
    </row>
    <row r="85" spans="1:5" ht="25.5">
      <c r="A85" s="7" t="s">
        <v>180</v>
      </c>
      <c r="B85" s="8" t="s">
        <v>172</v>
      </c>
      <c r="C85" s="8" t="s">
        <v>102</v>
      </c>
      <c r="D85" s="22">
        <f t="shared" si="1"/>
        <v>4618.5120000000006</v>
      </c>
      <c r="E85" s="21">
        <v>0.12</v>
      </c>
    </row>
    <row r="86" spans="1:5" ht="25.5">
      <c r="A86" s="8" t="s">
        <v>264</v>
      </c>
      <c r="B86" s="9" t="s">
        <v>89</v>
      </c>
      <c r="C86" s="9"/>
      <c r="D86" s="22">
        <f t="shared" si="1"/>
        <v>58886.027999999998</v>
      </c>
      <c r="E86" s="21">
        <v>1.5299999999999998</v>
      </c>
    </row>
    <row r="87" spans="1:5" ht="76.5">
      <c r="A87" s="7" t="s">
        <v>265</v>
      </c>
      <c r="B87" s="8" t="s">
        <v>288</v>
      </c>
      <c r="C87" s="15" t="s">
        <v>238</v>
      </c>
      <c r="D87" s="22">
        <f t="shared" si="1"/>
        <v>45415.368000000002</v>
      </c>
      <c r="E87" s="21">
        <v>1.18</v>
      </c>
    </row>
    <row r="88" spans="1:5" ht="76.5">
      <c r="A88" s="7" t="s">
        <v>263</v>
      </c>
      <c r="B88" s="8" t="s">
        <v>93</v>
      </c>
      <c r="C88" s="15" t="s">
        <v>238</v>
      </c>
      <c r="D88" s="22">
        <f t="shared" si="1"/>
        <v>8467.2720000000008</v>
      </c>
      <c r="E88" s="21">
        <v>0.22</v>
      </c>
    </row>
    <row r="89" spans="1:5" ht="76.5">
      <c r="A89" s="7" t="s">
        <v>266</v>
      </c>
      <c r="B89" s="8" t="s">
        <v>95</v>
      </c>
      <c r="C89" s="15" t="s">
        <v>238</v>
      </c>
      <c r="D89" s="22">
        <f t="shared" si="1"/>
        <v>384.87599999999998</v>
      </c>
      <c r="E89" s="21">
        <v>0.01</v>
      </c>
    </row>
    <row r="90" spans="1:5" ht="76.5">
      <c r="A90" s="7" t="s">
        <v>267</v>
      </c>
      <c r="B90" s="8" t="s">
        <v>96</v>
      </c>
      <c r="C90" s="15" t="s">
        <v>238</v>
      </c>
      <c r="D90" s="22">
        <f t="shared" si="1"/>
        <v>4618.5120000000006</v>
      </c>
      <c r="E90" s="21">
        <v>0.12</v>
      </c>
    </row>
    <row r="91" spans="1:5">
      <c r="A91" s="33" t="s">
        <v>182</v>
      </c>
      <c r="B91" s="34"/>
      <c r="C91" s="34"/>
      <c r="D91" s="34"/>
      <c r="E91" s="21"/>
    </row>
    <row r="92" spans="1:5" ht="89.25">
      <c r="A92" s="16" t="s">
        <v>88</v>
      </c>
      <c r="B92" s="8" t="s">
        <v>278</v>
      </c>
      <c r="C92" s="8"/>
      <c r="D92" s="22">
        <f t="shared" si="1"/>
        <v>38872.476000000002</v>
      </c>
      <c r="E92" s="21">
        <v>1.01</v>
      </c>
    </row>
    <row r="93" spans="1:5" ht="76.5">
      <c r="A93" s="8" t="s">
        <v>90</v>
      </c>
      <c r="B93" s="8" t="s">
        <v>234</v>
      </c>
      <c r="C93" s="15" t="s">
        <v>238</v>
      </c>
      <c r="D93" s="22">
        <f t="shared" si="1"/>
        <v>18858.923999999999</v>
      </c>
      <c r="E93" s="21">
        <v>0.49</v>
      </c>
    </row>
    <row r="94" spans="1:5" ht="76.5">
      <c r="A94" s="8" t="s">
        <v>92</v>
      </c>
      <c r="B94" s="8" t="s">
        <v>192</v>
      </c>
      <c r="C94" s="15" t="s">
        <v>238</v>
      </c>
      <c r="D94" s="22">
        <f t="shared" si="1"/>
        <v>12316.031999999999</v>
      </c>
      <c r="E94" s="21">
        <v>0.32</v>
      </c>
    </row>
    <row r="95" spans="1:5" ht="76.5">
      <c r="A95" s="8" t="s">
        <v>94</v>
      </c>
      <c r="B95" s="8" t="s">
        <v>284</v>
      </c>
      <c r="C95" s="15" t="s">
        <v>238</v>
      </c>
      <c r="D95" s="22">
        <f t="shared" si="1"/>
        <v>5388.264000000001</v>
      </c>
      <c r="E95" s="21">
        <v>0.14000000000000001</v>
      </c>
    </row>
    <row r="96" spans="1:5" ht="25.5">
      <c r="A96" s="8" t="s">
        <v>240</v>
      </c>
      <c r="B96" s="8" t="s">
        <v>178</v>
      </c>
      <c r="C96" s="8" t="s">
        <v>285</v>
      </c>
      <c r="D96" s="22">
        <f t="shared" si="1"/>
        <v>2309.2560000000003</v>
      </c>
      <c r="E96" s="21">
        <v>0.06</v>
      </c>
    </row>
    <row r="97" spans="1:5" ht="63.75">
      <c r="A97" s="8" t="s">
        <v>179</v>
      </c>
      <c r="B97" s="8" t="s">
        <v>187</v>
      </c>
      <c r="C97" s="8"/>
      <c r="D97" s="22">
        <f t="shared" si="1"/>
        <v>41181.732000000004</v>
      </c>
      <c r="E97" s="21">
        <v>1.07</v>
      </c>
    </row>
    <row r="98" spans="1:5">
      <c r="A98" s="8" t="s">
        <v>241</v>
      </c>
      <c r="B98" s="8" t="s">
        <v>103</v>
      </c>
      <c r="C98" s="8" t="s">
        <v>190</v>
      </c>
      <c r="D98" s="22">
        <f t="shared" si="1"/>
        <v>5388.264000000001</v>
      </c>
      <c r="E98" s="21">
        <v>0.14000000000000001</v>
      </c>
    </row>
    <row r="99" spans="1:5" ht="76.5">
      <c r="A99" s="8" t="s">
        <v>106</v>
      </c>
      <c r="B99" s="8" t="s">
        <v>186</v>
      </c>
      <c r="C99" s="15" t="s">
        <v>238</v>
      </c>
      <c r="D99" s="22">
        <f t="shared" si="1"/>
        <v>6158.0159999999996</v>
      </c>
      <c r="E99" s="21">
        <v>0.16</v>
      </c>
    </row>
    <row r="100" spans="1:5">
      <c r="A100" s="8" t="s">
        <v>242</v>
      </c>
      <c r="B100" s="8" t="s">
        <v>236</v>
      </c>
      <c r="C100" s="16" t="s">
        <v>150</v>
      </c>
      <c r="D100" s="22">
        <f t="shared" si="1"/>
        <v>29250.576000000001</v>
      </c>
      <c r="E100" s="21">
        <v>0.76</v>
      </c>
    </row>
    <row r="101" spans="1:5">
      <c r="A101" s="8" t="s">
        <v>173</v>
      </c>
      <c r="B101" s="8" t="s">
        <v>286</v>
      </c>
      <c r="C101" s="8" t="s">
        <v>191</v>
      </c>
      <c r="D101" s="22">
        <f t="shared" si="1"/>
        <v>384.87599999999998</v>
      </c>
      <c r="E101" s="21">
        <v>0.01</v>
      </c>
    </row>
    <row r="102" spans="1:5" ht="76.5">
      <c r="A102" s="8" t="s">
        <v>98</v>
      </c>
      <c r="B102" s="9" t="s">
        <v>99</v>
      </c>
      <c r="C102" s="9"/>
      <c r="D102" s="22">
        <f t="shared" si="1"/>
        <v>384.87599999999998</v>
      </c>
      <c r="E102" s="21">
        <v>0.01</v>
      </c>
    </row>
    <row r="103" spans="1:5" ht="76.5">
      <c r="A103" s="7" t="s">
        <v>100</v>
      </c>
      <c r="B103" s="8" t="s">
        <v>99</v>
      </c>
      <c r="C103" s="8" t="s">
        <v>174</v>
      </c>
      <c r="D103" s="22">
        <f t="shared" si="1"/>
        <v>384.87599999999998</v>
      </c>
      <c r="E103" s="21">
        <v>0.01</v>
      </c>
    </row>
    <row r="104" spans="1:5" ht="51">
      <c r="A104" s="8">
        <v>20</v>
      </c>
      <c r="B104" s="9" t="s">
        <v>101</v>
      </c>
      <c r="C104" s="9"/>
      <c r="D104" s="22">
        <f t="shared" si="1"/>
        <v>8467.2720000000008</v>
      </c>
      <c r="E104" s="21">
        <v>0.22</v>
      </c>
    </row>
    <row r="105" spans="1:5" ht="63.75">
      <c r="A105" s="8" t="s">
        <v>269</v>
      </c>
      <c r="B105" s="8" t="s">
        <v>101</v>
      </c>
      <c r="C105" s="8" t="s">
        <v>237</v>
      </c>
      <c r="D105" s="22">
        <f t="shared" si="1"/>
        <v>8467.2720000000008</v>
      </c>
      <c r="E105" s="21">
        <v>0.22</v>
      </c>
    </row>
    <row r="106" spans="1:5">
      <c r="A106" s="7"/>
      <c r="B106" s="17" t="s">
        <v>105</v>
      </c>
      <c r="C106" s="8"/>
      <c r="D106" s="22">
        <f t="shared" si="1"/>
        <v>705092.83200000017</v>
      </c>
      <c r="E106" s="21">
        <v>18.320000000000004</v>
      </c>
    </row>
    <row r="116" spans="4:4">
      <c r="D116">
        <v>0</v>
      </c>
    </row>
  </sheetData>
  <mergeCells count="7">
    <mergeCell ref="A91:D91"/>
    <mergeCell ref="A2:D2"/>
    <mergeCell ref="A3:D3"/>
    <mergeCell ref="A4:D4"/>
    <mergeCell ref="A5:D5"/>
    <mergeCell ref="A8:D8"/>
    <mergeCell ref="A53:D53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E99"/>
  <sheetViews>
    <sheetView workbookViewId="0">
      <selection activeCell="E28" sqref="E28"/>
    </sheetView>
  </sheetViews>
  <sheetFormatPr defaultRowHeight="15"/>
  <cols>
    <col min="1" max="1" width="5.28515625" customWidth="1"/>
    <col min="2" max="2" width="53.85546875" customWidth="1"/>
    <col min="3" max="3" width="13.5703125" customWidth="1"/>
    <col min="4" max="4" width="10.42578125" customWidth="1"/>
    <col min="5" max="5" width="17.140625" customWidth="1"/>
  </cols>
  <sheetData>
    <row r="1" spans="1:5" ht="15.75">
      <c r="A1" s="1"/>
    </row>
    <row r="2" spans="1:5" ht="15.75">
      <c r="A2" s="40" t="s">
        <v>0</v>
      </c>
      <c r="B2" s="40"/>
      <c r="C2" s="40"/>
      <c r="D2" s="40"/>
    </row>
    <row r="3" spans="1:5" ht="15.75">
      <c r="A3" s="40" t="s">
        <v>183</v>
      </c>
      <c r="B3" s="40"/>
      <c r="C3" s="40"/>
      <c r="D3" s="40"/>
    </row>
    <row r="4" spans="1:5" ht="15.75">
      <c r="A4" s="40" t="s">
        <v>1</v>
      </c>
      <c r="B4" s="40"/>
      <c r="C4" s="40"/>
      <c r="D4" s="40"/>
    </row>
    <row r="5" spans="1:5" ht="15.75">
      <c r="A5" s="41" t="s">
        <v>215</v>
      </c>
      <c r="B5" s="42"/>
      <c r="C5" s="42"/>
      <c r="D5" s="42"/>
    </row>
    <row r="6" spans="1:5" ht="18.75">
      <c r="A6" s="2"/>
    </row>
    <row r="7" spans="1:5" ht="51">
      <c r="A7" s="18" t="s">
        <v>2</v>
      </c>
      <c r="B7" s="18" t="s">
        <v>3</v>
      </c>
      <c r="C7" s="18" t="s">
        <v>4</v>
      </c>
      <c r="D7" s="18" t="s">
        <v>5</v>
      </c>
      <c r="E7" s="18" t="s">
        <v>6</v>
      </c>
    </row>
    <row r="8" spans="1:5" ht="40.5" customHeight="1">
      <c r="A8" s="43" t="s">
        <v>7</v>
      </c>
      <c r="B8" s="44"/>
      <c r="C8" s="44"/>
      <c r="D8" s="44"/>
      <c r="E8" s="21"/>
    </row>
    <row r="9" spans="1:5" ht="25.5">
      <c r="A9" s="8" t="s">
        <v>8</v>
      </c>
      <c r="B9" s="9" t="s">
        <v>9</v>
      </c>
      <c r="C9" s="9"/>
      <c r="D9" s="22">
        <f>E9*4097.6*12</f>
        <v>4917.12</v>
      </c>
      <c r="E9" s="23">
        <v>9.9999999999999992E-2</v>
      </c>
    </row>
    <row r="10" spans="1:5" ht="38.25">
      <c r="A10" s="7" t="s">
        <v>10</v>
      </c>
      <c r="B10" s="8" t="s">
        <v>108</v>
      </c>
      <c r="C10" s="8" t="s">
        <v>33</v>
      </c>
      <c r="D10" s="22">
        <f t="shared" ref="D10:D73" si="0">E10*4097.6*12</f>
        <v>983.42400000000021</v>
      </c>
      <c r="E10" s="23">
        <v>0.02</v>
      </c>
    </row>
    <row r="11" spans="1:5" ht="38.25">
      <c r="A11" s="7" t="s">
        <v>12</v>
      </c>
      <c r="B11" s="8" t="s">
        <v>109</v>
      </c>
      <c r="C11" s="8" t="s">
        <v>33</v>
      </c>
      <c r="D11" s="22">
        <f t="shared" si="0"/>
        <v>983.42400000000021</v>
      </c>
      <c r="E11" s="23">
        <v>0.02</v>
      </c>
    </row>
    <row r="12" spans="1:5" ht="51">
      <c r="A12" s="7" t="s">
        <v>175</v>
      </c>
      <c r="B12" s="8" t="s">
        <v>110</v>
      </c>
      <c r="C12" s="8" t="s">
        <v>111</v>
      </c>
      <c r="D12" s="22">
        <f t="shared" si="0"/>
        <v>983.42400000000021</v>
      </c>
      <c r="E12" s="23">
        <v>0.02</v>
      </c>
    </row>
    <row r="13" spans="1:5" ht="38.25">
      <c r="A13" s="7" t="s">
        <v>176</v>
      </c>
      <c r="B13" s="8" t="s">
        <v>112</v>
      </c>
      <c r="C13" s="8" t="s">
        <v>113</v>
      </c>
      <c r="D13" s="22">
        <f t="shared" si="0"/>
        <v>1475.1360000000002</v>
      </c>
      <c r="E13" s="23">
        <v>0.03</v>
      </c>
    </row>
    <row r="14" spans="1:5" ht="25.5">
      <c r="A14" s="7" t="s">
        <v>225</v>
      </c>
      <c r="B14" s="8" t="s">
        <v>297</v>
      </c>
      <c r="C14" s="8" t="s">
        <v>33</v>
      </c>
      <c r="D14" s="22">
        <f t="shared" si="0"/>
        <v>491.7120000000001</v>
      </c>
      <c r="E14" s="23">
        <v>0.01</v>
      </c>
    </row>
    <row r="15" spans="1:5">
      <c r="A15" s="8" t="s">
        <v>13</v>
      </c>
      <c r="B15" s="9" t="s">
        <v>14</v>
      </c>
      <c r="C15" s="9"/>
      <c r="D15" s="22">
        <f t="shared" si="0"/>
        <v>2950.2720000000004</v>
      </c>
      <c r="E15" s="23">
        <v>0.06</v>
      </c>
    </row>
    <row r="16" spans="1:5" ht="38.25">
      <c r="A16" s="7" t="s">
        <v>15</v>
      </c>
      <c r="B16" s="8" t="s">
        <v>114</v>
      </c>
      <c r="C16" s="8" t="s">
        <v>33</v>
      </c>
      <c r="D16" s="22">
        <f t="shared" si="0"/>
        <v>983.42400000000021</v>
      </c>
      <c r="E16" s="23">
        <v>0.02</v>
      </c>
    </row>
    <row r="17" spans="1:5" ht="63.75">
      <c r="A17" s="7" t="s">
        <v>116</v>
      </c>
      <c r="B17" s="8" t="s">
        <v>115</v>
      </c>
      <c r="C17" s="8" t="s">
        <v>33</v>
      </c>
      <c r="D17" s="22">
        <f t="shared" si="0"/>
        <v>983.42400000000021</v>
      </c>
      <c r="E17" s="23">
        <v>0.02</v>
      </c>
    </row>
    <row r="18" spans="1:5" ht="38.25">
      <c r="A18" s="7" t="s">
        <v>16</v>
      </c>
      <c r="B18" s="8" t="s">
        <v>17</v>
      </c>
      <c r="C18" s="8" t="s">
        <v>33</v>
      </c>
      <c r="D18" s="22">
        <f t="shared" si="0"/>
        <v>983.42400000000021</v>
      </c>
      <c r="E18" s="23">
        <v>0.02</v>
      </c>
    </row>
    <row r="19" spans="1:5" ht="25.5">
      <c r="A19" s="8" t="s">
        <v>18</v>
      </c>
      <c r="B19" s="9" t="s">
        <v>19</v>
      </c>
      <c r="C19" s="9"/>
      <c r="D19" s="22">
        <f t="shared" si="0"/>
        <v>1475.1360000000002</v>
      </c>
      <c r="E19" s="23">
        <v>0.03</v>
      </c>
    </row>
    <row r="20" spans="1:5" ht="76.5">
      <c r="A20" s="7" t="s">
        <v>20</v>
      </c>
      <c r="B20" s="8" t="s">
        <v>118</v>
      </c>
      <c r="C20" s="8" t="s">
        <v>33</v>
      </c>
      <c r="D20" s="22">
        <f t="shared" si="0"/>
        <v>491.7120000000001</v>
      </c>
      <c r="E20" s="23">
        <v>0.01</v>
      </c>
    </row>
    <row r="21" spans="1:5" ht="51">
      <c r="A21" s="7" t="s">
        <v>21</v>
      </c>
      <c r="B21" s="8" t="s">
        <v>119</v>
      </c>
      <c r="C21" s="8" t="s">
        <v>33</v>
      </c>
      <c r="D21" s="22">
        <f t="shared" si="0"/>
        <v>491.7120000000001</v>
      </c>
      <c r="E21" s="23">
        <v>0.01</v>
      </c>
    </row>
    <row r="22" spans="1:5" ht="51">
      <c r="A22" s="7" t="s">
        <v>117</v>
      </c>
      <c r="B22" s="8" t="s">
        <v>120</v>
      </c>
      <c r="C22" s="8" t="s">
        <v>113</v>
      </c>
      <c r="D22" s="22">
        <f t="shared" si="0"/>
        <v>491.7120000000001</v>
      </c>
      <c r="E22" s="23">
        <v>0.01</v>
      </c>
    </row>
    <row r="23" spans="1:5" ht="25.5">
      <c r="A23" s="8" t="s">
        <v>22</v>
      </c>
      <c r="B23" s="9" t="s">
        <v>224</v>
      </c>
      <c r="C23" s="9"/>
      <c r="D23" s="22">
        <f t="shared" si="0"/>
        <v>1475.1360000000002</v>
      </c>
      <c r="E23" s="23">
        <v>0.03</v>
      </c>
    </row>
    <row r="24" spans="1:5" ht="38.25">
      <c r="A24" s="7" t="s">
        <v>23</v>
      </c>
      <c r="B24" s="8" t="s">
        <v>123</v>
      </c>
      <c r="C24" s="8" t="s">
        <v>33</v>
      </c>
      <c r="D24" s="22">
        <f t="shared" si="0"/>
        <v>491.7120000000001</v>
      </c>
      <c r="E24" s="23">
        <v>0.01</v>
      </c>
    </row>
    <row r="25" spans="1:5" ht="63.75">
      <c r="A25" s="7" t="s">
        <v>24</v>
      </c>
      <c r="B25" s="8" t="s">
        <v>122</v>
      </c>
      <c r="C25" s="8" t="s">
        <v>33</v>
      </c>
      <c r="D25" s="22">
        <f t="shared" si="0"/>
        <v>491.7120000000001</v>
      </c>
      <c r="E25" s="23">
        <v>0.01</v>
      </c>
    </row>
    <row r="26" spans="1:5" ht="38.25">
      <c r="A26" s="7" t="s">
        <v>226</v>
      </c>
      <c r="B26" s="8" t="s">
        <v>28</v>
      </c>
      <c r="C26" s="8" t="s">
        <v>113</v>
      </c>
      <c r="D26" s="22">
        <f t="shared" si="0"/>
        <v>491.7120000000001</v>
      </c>
      <c r="E26" s="23">
        <v>0.01</v>
      </c>
    </row>
    <row r="27" spans="1:5" ht="25.5">
      <c r="A27" s="8" t="s">
        <v>25</v>
      </c>
      <c r="B27" s="9" t="s">
        <v>30</v>
      </c>
      <c r="C27" s="9"/>
      <c r="D27" s="22">
        <f t="shared" si="0"/>
        <v>282242.68800000002</v>
      </c>
      <c r="E27" s="23">
        <f>SUM(E28:E33)</f>
        <v>5.74</v>
      </c>
    </row>
    <row r="28" spans="1:5">
      <c r="A28" s="12" t="s">
        <v>26</v>
      </c>
      <c r="B28" s="13" t="s">
        <v>127</v>
      </c>
      <c r="C28" s="8" t="s">
        <v>11</v>
      </c>
      <c r="D28" s="22">
        <f t="shared" si="0"/>
        <v>3933.6960000000008</v>
      </c>
      <c r="E28" s="23">
        <v>0.08</v>
      </c>
    </row>
    <row r="29" spans="1:5" ht="89.25">
      <c r="A29" s="7" t="s">
        <v>27</v>
      </c>
      <c r="B29" s="8" t="s">
        <v>128</v>
      </c>
      <c r="C29" s="8" t="s">
        <v>11</v>
      </c>
      <c r="D29" s="22">
        <f t="shared" si="0"/>
        <v>1966.8480000000004</v>
      </c>
      <c r="E29" s="23">
        <v>0.04</v>
      </c>
    </row>
    <row r="30" spans="1:5" ht="51">
      <c r="A30" s="7" t="s">
        <v>124</v>
      </c>
      <c r="B30" s="8" t="s">
        <v>129</v>
      </c>
      <c r="C30" s="8" t="s">
        <v>111</v>
      </c>
      <c r="D30" s="22">
        <f t="shared" si="0"/>
        <v>1475.1360000000002</v>
      </c>
      <c r="E30" s="23">
        <v>0.03</v>
      </c>
    </row>
    <row r="31" spans="1:5" ht="38.25">
      <c r="A31" s="7" t="s">
        <v>125</v>
      </c>
      <c r="B31" s="8" t="s">
        <v>130</v>
      </c>
      <c r="C31" s="8" t="s">
        <v>111</v>
      </c>
      <c r="D31" s="22">
        <f t="shared" si="0"/>
        <v>2950.2720000000004</v>
      </c>
      <c r="E31" s="23">
        <v>0.06</v>
      </c>
    </row>
    <row r="32" spans="1:5" ht="25.5">
      <c r="A32" s="7" t="s">
        <v>126</v>
      </c>
      <c r="B32" s="8" t="s">
        <v>131</v>
      </c>
      <c r="C32" s="8" t="s">
        <v>97</v>
      </c>
      <c r="D32" s="22">
        <f t="shared" si="0"/>
        <v>6392.2560000000012</v>
      </c>
      <c r="E32" s="23">
        <v>0.13</v>
      </c>
    </row>
    <row r="33" spans="1:5" ht="38.25">
      <c r="A33" s="7" t="s">
        <v>227</v>
      </c>
      <c r="B33" s="8" t="s">
        <v>218</v>
      </c>
      <c r="C33" s="8" t="s">
        <v>113</v>
      </c>
      <c r="D33" s="22">
        <f t="shared" si="0"/>
        <v>265524.48000000004</v>
      </c>
      <c r="E33" s="23">
        <v>5.4</v>
      </c>
    </row>
    <row r="34" spans="1:5" ht="25.5">
      <c r="A34" s="8" t="s">
        <v>29</v>
      </c>
      <c r="B34" s="9" t="s">
        <v>36</v>
      </c>
      <c r="C34" s="9"/>
      <c r="D34" s="22">
        <f t="shared" si="0"/>
        <v>1475.1360000000002</v>
      </c>
      <c r="E34" s="23">
        <v>0.03</v>
      </c>
    </row>
    <row r="35" spans="1:5" ht="38.25">
      <c r="A35" s="7" t="s">
        <v>31</v>
      </c>
      <c r="B35" s="8" t="s">
        <v>132</v>
      </c>
      <c r="C35" s="8" t="s">
        <v>33</v>
      </c>
      <c r="D35" s="22">
        <f t="shared" si="0"/>
        <v>491.7120000000001</v>
      </c>
      <c r="E35" s="23">
        <v>0.01</v>
      </c>
    </row>
    <row r="36" spans="1:5" ht="51">
      <c r="A36" s="7" t="s">
        <v>32</v>
      </c>
      <c r="B36" s="8" t="s">
        <v>133</v>
      </c>
      <c r="C36" s="8" t="s">
        <v>33</v>
      </c>
      <c r="D36" s="22">
        <f t="shared" si="0"/>
        <v>491.7120000000001</v>
      </c>
      <c r="E36" s="23">
        <v>0.01</v>
      </c>
    </row>
    <row r="37" spans="1:5" ht="38.25">
      <c r="A37" s="7" t="s">
        <v>34</v>
      </c>
      <c r="B37" s="8" t="s">
        <v>134</v>
      </c>
      <c r="C37" s="8" t="s">
        <v>113</v>
      </c>
      <c r="D37" s="22">
        <f t="shared" si="0"/>
        <v>491.7120000000001</v>
      </c>
      <c r="E37" s="23">
        <v>0.01</v>
      </c>
    </row>
    <row r="38" spans="1:5" ht="25.5">
      <c r="A38" s="8" t="s">
        <v>35</v>
      </c>
      <c r="B38" s="9" t="s">
        <v>39</v>
      </c>
      <c r="C38" s="9"/>
      <c r="D38" s="22">
        <f t="shared" si="0"/>
        <v>4425.4079999999994</v>
      </c>
      <c r="E38" s="23">
        <v>0.09</v>
      </c>
    </row>
    <row r="39" spans="1:5" ht="25.5">
      <c r="A39" s="8" t="s">
        <v>37</v>
      </c>
      <c r="B39" s="8" t="s">
        <v>137</v>
      </c>
      <c r="C39" s="8" t="s">
        <v>33</v>
      </c>
      <c r="D39" s="22">
        <f t="shared" si="0"/>
        <v>983.42400000000021</v>
      </c>
      <c r="E39" s="23">
        <v>0.02</v>
      </c>
    </row>
    <row r="40" spans="1:5" ht="51">
      <c r="A40" s="8" t="s">
        <v>230</v>
      </c>
      <c r="B40" s="8" t="s">
        <v>299</v>
      </c>
      <c r="C40" s="8" t="s">
        <v>139</v>
      </c>
      <c r="D40" s="22">
        <f t="shared" si="0"/>
        <v>983.42400000000021</v>
      </c>
      <c r="E40" s="23">
        <v>0.02</v>
      </c>
    </row>
    <row r="41" spans="1:5" ht="38.25">
      <c r="A41" s="8" t="s">
        <v>135</v>
      </c>
      <c r="B41" s="8" t="s">
        <v>138</v>
      </c>
      <c r="C41" s="8" t="s">
        <v>33</v>
      </c>
      <c r="D41" s="22">
        <f t="shared" si="0"/>
        <v>983.42400000000021</v>
      </c>
      <c r="E41" s="23">
        <v>0.02</v>
      </c>
    </row>
    <row r="42" spans="1:5" ht="38.25">
      <c r="A42" s="8" t="s">
        <v>136</v>
      </c>
      <c r="B42" s="8" t="s">
        <v>121</v>
      </c>
      <c r="C42" s="8" t="s">
        <v>113</v>
      </c>
      <c r="D42" s="22">
        <f t="shared" si="0"/>
        <v>1475.1360000000002</v>
      </c>
      <c r="E42" s="23">
        <v>0.03</v>
      </c>
    </row>
    <row r="43" spans="1:5" ht="25.5">
      <c r="A43" s="8" t="s">
        <v>38</v>
      </c>
      <c r="B43" s="9" t="s">
        <v>140</v>
      </c>
      <c r="C43" s="9"/>
      <c r="D43" s="22">
        <f t="shared" si="0"/>
        <v>1475.1360000000002</v>
      </c>
      <c r="E43" s="23">
        <v>0.03</v>
      </c>
    </row>
    <row r="44" spans="1:5" ht="76.5">
      <c r="A44" s="7" t="s">
        <v>40</v>
      </c>
      <c r="B44" s="8" t="s">
        <v>142</v>
      </c>
      <c r="C44" s="8" t="s">
        <v>33</v>
      </c>
      <c r="D44" s="22">
        <f t="shared" si="0"/>
        <v>491.7120000000001</v>
      </c>
      <c r="E44" s="23">
        <v>0.01</v>
      </c>
    </row>
    <row r="45" spans="1:5">
      <c r="A45" s="7" t="s">
        <v>41</v>
      </c>
      <c r="B45" s="8" t="s">
        <v>143</v>
      </c>
      <c r="C45" s="8" t="s">
        <v>33</v>
      </c>
      <c r="D45" s="22">
        <f t="shared" si="0"/>
        <v>491.7120000000001</v>
      </c>
      <c r="E45" s="23">
        <v>0.01</v>
      </c>
    </row>
    <row r="46" spans="1:5" ht="38.25">
      <c r="A46" s="7" t="s">
        <v>141</v>
      </c>
      <c r="B46" s="8" t="s">
        <v>144</v>
      </c>
      <c r="C46" s="8" t="s">
        <v>113</v>
      </c>
      <c r="D46" s="22">
        <f t="shared" si="0"/>
        <v>491.7120000000001</v>
      </c>
      <c r="E46" s="23">
        <v>0.01</v>
      </c>
    </row>
    <row r="47" spans="1:5" ht="76.5">
      <c r="A47" s="7" t="s">
        <v>42</v>
      </c>
      <c r="B47" s="9" t="s">
        <v>145</v>
      </c>
      <c r="C47" s="8"/>
      <c r="D47" s="22">
        <f t="shared" si="0"/>
        <v>491.7120000000001</v>
      </c>
      <c r="E47" s="23">
        <v>0.01</v>
      </c>
    </row>
    <row r="48" spans="1:5" ht="38.25">
      <c r="A48" s="7" t="s">
        <v>43</v>
      </c>
      <c r="B48" s="8" t="s">
        <v>272</v>
      </c>
      <c r="C48" s="8" t="s">
        <v>33</v>
      </c>
      <c r="D48" s="22">
        <f t="shared" si="0"/>
        <v>491.7120000000001</v>
      </c>
      <c r="E48" s="23">
        <v>0.01</v>
      </c>
    </row>
    <row r="49" spans="1:5" ht="38.25">
      <c r="A49" s="8" t="s">
        <v>44</v>
      </c>
      <c r="B49" s="9" t="s">
        <v>45</v>
      </c>
      <c r="C49" s="9"/>
      <c r="D49" s="22">
        <f t="shared" si="0"/>
        <v>983.42400000000021</v>
      </c>
      <c r="E49" s="23">
        <v>0.02</v>
      </c>
    </row>
    <row r="50" spans="1:5" ht="63.75">
      <c r="A50" s="7" t="s">
        <v>46</v>
      </c>
      <c r="B50" s="8" t="s">
        <v>199</v>
      </c>
      <c r="C50" s="8" t="s">
        <v>33</v>
      </c>
      <c r="D50" s="22">
        <f t="shared" si="0"/>
        <v>491.7120000000001</v>
      </c>
      <c r="E50" s="23">
        <v>0.01</v>
      </c>
    </row>
    <row r="51" spans="1:5" ht="51">
      <c r="A51" s="7" t="s">
        <v>48</v>
      </c>
      <c r="B51" s="8" t="s">
        <v>49</v>
      </c>
      <c r="C51" s="8" t="s">
        <v>146</v>
      </c>
      <c r="D51" s="22">
        <f t="shared" si="0"/>
        <v>491.7120000000001</v>
      </c>
      <c r="E51" s="23">
        <v>0.01</v>
      </c>
    </row>
    <row r="52" spans="1:5" ht="27" customHeight="1">
      <c r="A52" s="36" t="s">
        <v>50</v>
      </c>
      <c r="B52" s="37"/>
      <c r="C52" s="37"/>
      <c r="D52" s="37"/>
      <c r="E52" s="23"/>
    </row>
    <row r="53" spans="1:5" ht="25.5">
      <c r="A53" s="8" t="s">
        <v>51</v>
      </c>
      <c r="B53" s="9" t="s">
        <v>147</v>
      </c>
      <c r="C53" s="9"/>
      <c r="D53" s="22">
        <f t="shared" si="0"/>
        <v>14751.36</v>
      </c>
      <c r="E53" s="23">
        <v>0.3</v>
      </c>
    </row>
    <row r="54" spans="1:5" ht="51">
      <c r="A54" s="7" t="s">
        <v>52</v>
      </c>
      <c r="B54" s="8" t="s">
        <v>148</v>
      </c>
      <c r="C54" s="8" t="s">
        <v>33</v>
      </c>
      <c r="D54" s="22">
        <f t="shared" si="0"/>
        <v>14259.648000000001</v>
      </c>
      <c r="E54" s="23">
        <v>0.28999999999999998</v>
      </c>
    </row>
    <row r="55" spans="1:5" ht="38.25">
      <c r="A55" s="20" t="s">
        <v>53</v>
      </c>
      <c r="B55" s="8" t="s">
        <v>134</v>
      </c>
      <c r="C55" s="8" t="s">
        <v>113</v>
      </c>
      <c r="D55" s="22">
        <f t="shared" si="0"/>
        <v>491.7120000000001</v>
      </c>
      <c r="E55" s="23">
        <v>0.01</v>
      </c>
    </row>
    <row r="56" spans="1:5" ht="51">
      <c r="A56" s="8" t="s">
        <v>54</v>
      </c>
      <c r="B56" s="9" t="s">
        <v>220</v>
      </c>
      <c r="C56" s="9"/>
      <c r="D56" s="22">
        <f t="shared" si="0"/>
        <v>70314.816000000021</v>
      </c>
      <c r="E56" s="23">
        <v>1.4300000000000002</v>
      </c>
    </row>
    <row r="57" spans="1:5" ht="51">
      <c r="A57" s="7" t="s">
        <v>239</v>
      </c>
      <c r="B57" s="8" t="s">
        <v>156</v>
      </c>
      <c r="C57" s="8" t="s">
        <v>162</v>
      </c>
      <c r="D57" s="22">
        <f t="shared" si="0"/>
        <v>15734.784000000003</v>
      </c>
      <c r="E57" s="23">
        <v>0.32</v>
      </c>
    </row>
    <row r="58" spans="1:5" ht="25.5">
      <c r="A58" s="7" t="s">
        <v>55</v>
      </c>
      <c r="B58" s="8" t="s">
        <v>157</v>
      </c>
      <c r="C58" s="8" t="s">
        <v>33</v>
      </c>
      <c r="D58" s="22">
        <f t="shared" si="0"/>
        <v>983.42400000000021</v>
      </c>
      <c r="E58" s="23">
        <v>0.02</v>
      </c>
    </row>
    <row r="59" spans="1:5">
      <c r="A59" s="7" t="s">
        <v>151</v>
      </c>
      <c r="B59" s="8" t="s">
        <v>160</v>
      </c>
      <c r="C59" s="8" t="s">
        <v>33</v>
      </c>
      <c r="D59" s="22">
        <f t="shared" si="0"/>
        <v>10817.664000000001</v>
      </c>
      <c r="E59" s="23">
        <v>0.22</v>
      </c>
    </row>
    <row r="60" spans="1:5">
      <c r="A60" s="7" t="s">
        <v>152</v>
      </c>
      <c r="B60" s="8" t="s">
        <v>75</v>
      </c>
      <c r="C60" s="8" t="s">
        <v>33</v>
      </c>
      <c r="D60" s="22">
        <f t="shared" si="0"/>
        <v>7375.68</v>
      </c>
      <c r="E60" s="23">
        <v>0.15</v>
      </c>
    </row>
    <row r="61" spans="1:5" ht="25.5">
      <c r="A61" s="7" t="s">
        <v>153</v>
      </c>
      <c r="B61" s="8" t="s">
        <v>161</v>
      </c>
      <c r="C61" s="8" t="s">
        <v>163</v>
      </c>
      <c r="D61" s="22">
        <f t="shared" si="0"/>
        <v>10817.664000000001</v>
      </c>
      <c r="E61" s="23">
        <v>0.22</v>
      </c>
    </row>
    <row r="62" spans="1:5" ht="25.5">
      <c r="A62" s="7" t="s">
        <v>154</v>
      </c>
      <c r="B62" s="8" t="s">
        <v>221</v>
      </c>
      <c r="C62" s="8" t="s">
        <v>97</v>
      </c>
      <c r="D62" s="22">
        <f t="shared" si="0"/>
        <v>8850.8159999999989</v>
      </c>
      <c r="E62" s="23">
        <v>0.18</v>
      </c>
    </row>
    <row r="63" spans="1:5" ht="63.75">
      <c r="A63" s="7" t="s">
        <v>249</v>
      </c>
      <c r="B63" s="8" t="s">
        <v>159</v>
      </c>
      <c r="C63" s="8" t="s">
        <v>139</v>
      </c>
      <c r="D63" s="22">
        <f t="shared" si="0"/>
        <v>15734.784000000003</v>
      </c>
      <c r="E63" s="23">
        <v>0.32</v>
      </c>
    </row>
    <row r="64" spans="1:5" ht="38.25">
      <c r="A64" s="8" t="s">
        <v>56</v>
      </c>
      <c r="B64" s="9" t="s">
        <v>57</v>
      </c>
      <c r="C64" s="9"/>
      <c r="D64" s="22">
        <f t="shared" si="0"/>
        <v>142104.76800000004</v>
      </c>
      <c r="E64" s="23">
        <v>2.89</v>
      </c>
    </row>
    <row r="65" spans="1:5" ht="89.25">
      <c r="A65" s="7" t="s">
        <v>58</v>
      </c>
      <c r="B65" s="8" t="s">
        <v>59</v>
      </c>
      <c r="C65" s="8" t="s">
        <v>33</v>
      </c>
      <c r="D65" s="22">
        <f t="shared" si="0"/>
        <v>31961.280000000006</v>
      </c>
      <c r="E65" s="23">
        <v>0.65</v>
      </c>
    </row>
    <row r="66" spans="1:5" ht="63.75">
      <c r="A66" s="7" t="s">
        <v>60</v>
      </c>
      <c r="B66" s="8" t="s">
        <v>61</v>
      </c>
      <c r="C66" s="8" t="s">
        <v>162</v>
      </c>
      <c r="D66" s="22">
        <f t="shared" si="0"/>
        <v>33928.127999999997</v>
      </c>
      <c r="E66" s="23">
        <v>0.69</v>
      </c>
    </row>
    <row r="67" spans="1:5" ht="38.25">
      <c r="A67" s="7" t="s">
        <v>62</v>
      </c>
      <c r="B67" s="8" t="s">
        <v>63</v>
      </c>
      <c r="C67" s="8" t="s">
        <v>164</v>
      </c>
      <c r="D67" s="22">
        <f t="shared" si="0"/>
        <v>2458.5600000000004</v>
      </c>
      <c r="E67" s="23">
        <v>0.05</v>
      </c>
    </row>
    <row r="68" spans="1:5" ht="51">
      <c r="A68" s="7" t="s">
        <v>64</v>
      </c>
      <c r="B68" s="8" t="s">
        <v>65</v>
      </c>
      <c r="C68" s="8" t="s">
        <v>139</v>
      </c>
      <c r="D68" s="22">
        <f t="shared" si="0"/>
        <v>4917.1200000000008</v>
      </c>
      <c r="E68" s="23">
        <v>0.1</v>
      </c>
    </row>
    <row r="69" spans="1:5" ht="38.25">
      <c r="A69" s="7" t="s">
        <v>66</v>
      </c>
      <c r="B69" s="8" t="s">
        <v>67</v>
      </c>
      <c r="C69" s="8" t="s">
        <v>164</v>
      </c>
      <c r="D69" s="22">
        <f t="shared" si="0"/>
        <v>53104.896000000008</v>
      </c>
      <c r="E69" s="23">
        <v>1.08</v>
      </c>
    </row>
    <row r="70" spans="1:5" ht="51">
      <c r="A70" s="7" t="s">
        <v>68</v>
      </c>
      <c r="B70" s="8" t="s">
        <v>291</v>
      </c>
      <c r="C70" s="8" t="s">
        <v>139</v>
      </c>
      <c r="D70" s="22">
        <f t="shared" si="0"/>
        <v>15734.784000000003</v>
      </c>
      <c r="E70" s="23">
        <v>0.32</v>
      </c>
    </row>
    <row r="71" spans="1:5" ht="38.25">
      <c r="A71" s="8" t="s">
        <v>69</v>
      </c>
      <c r="B71" s="9" t="s">
        <v>70</v>
      </c>
      <c r="C71" s="9"/>
      <c r="D71" s="22">
        <f t="shared" si="0"/>
        <v>84574.464000000007</v>
      </c>
      <c r="E71" s="23">
        <v>1.7200000000000002</v>
      </c>
    </row>
    <row r="72" spans="1:5" ht="38.25">
      <c r="A72" s="7" t="s">
        <v>71</v>
      </c>
      <c r="B72" s="8" t="s">
        <v>165</v>
      </c>
      <c r="C72" s="8" t="s">
        <v>33</v>
      </c>
      <c r="D72" s="22">
        <f t="shared" si="0"/>
        <v>26552.448000000004</v>
      </c>
      <c r="E72" s="23">
        <v>0.54</v>
      </c>
    </row>
    <row r="73" spans="1:5" ht="38.25">
      <c r="A73" s="7" t="s">
        <v>73</v>
      </c>
      <c r="B73" s="8" t="s">
        <v>166</v>
      </c>
      <c r="C73" s="8"/>
      <c r="D73" s="22">
        <f t="shared" si="0"/>
        <v>10325.952000000001</v>
      </c>
      <c r="E73" s="23">
        <v>0.21</v>
      </c>
    </row>
    <row r="74" spans="1:5" ht="38.25">
      <c r="A74" s="7" t="s">
        <v>74</v>
      </c>
      <c r="B74" s="8" t="s">
        <v>72</v>
      </c>
      <c r="C74" s="8" t="s">
        <v>33</v>
      </c>
      <c r="D74" s="22">
        <f t="shared" ref="D74:D99" si="1">E74*4097.6*12</f>
        <v>12784.512000000002</v>
      </c>
      <c r="E74" s="23">
        <v>0.26</v>
      </c>
    </row>
    <row r="75" spans="1:5" ht="38.25">
      <c r="A75" s="7" t="s">
        <v>76</v>
      </c>
      <c r="B75" s="8" t="s">
        <v>167</v>
      </c>
      <c r="C75" s="8" t="s">
        <v>33</v>
      </c>
      <c r="D75" s="22">
        <f t="shared" si="1"/>
        <v>983.42400000000021</v>
      </c>
      <c r="E75" s="23">
        <v>0.02</v>
      </c>
    </row>
    <row r="76" spans="1:5" ht="51">
      <c r="A76" s="7" t="s">
        <v>77</v>
      </c>
      <c r="B76" s="8" t="s">
        <v>168</v>
      </c>
      <c r="C76" s="8" t="s">
        <v>164</v>
      </c>
      <c r="D76" s="22">
        <f t="shared" si="1"/>
        <v>5408.8320000000003</v>
      </c>
      <c r="E76" s="23">
        <v>0.11</v>
      </c>
    </row>
    <row r="77" spans="1:5" ht="38.25">
      <c r="A77" s="7" t="s">
        <v>78</v>
      </c>
      <c r="B77" s="8" t="s">
        <v>169</v>
      </c>
      <c r="C77" s="8" t="s">
        <v>164</v>
      </c>
      <c r="D77" s="22">
        <f t="shared" si="1"/>
        <v>28519.296000000002</v>
      </c>
      <c r="E77" s="23">
        <v>0.57999999999999996</v>
      </c>
    </row>
    <row r="78" spans="1:5" ht="38.25">
      <c r="A78" s="8" t="s">
        <v>79</v>
      </c>
      <c r="B78" s="9" t="s">
        <v>80</v>
      </c>
      <c r="C78" s="9"/>
      <c r="D78" s="22">
        <f t="shared" si="1"/>
        <v>30486.144</v>
      </c>
      <c r="E78" s="23">
        <v>0.62</v>
      </c>
    </row>
    <row r="79" spans="1:5" ht="51">
      <c r="A79" s="7" t="s">
        <v>81</v>
      </c>
      <c r="B79" s="8" t="s">
        <v>82</v>
      </c>
      <c r="C79" s="8" t="s">
        <v>33</v>
      </c>
      <c r="D79" s="22">
        <f t="shared" si="1"/>
        <v>983.42400000000021</v>
      </c>
      <c r="E79" s="23">
        <v>0.02</v>
      </c>
    </row>
    <row r="80" spans="1:5" ht="25.5">
      <c r="A80" s="7" t="s">
        <v>83</v>
      </c>
      <c r="B80" s="8" t="s">
        <v>84</v>
      </c>
      <c r="C80" s="8" t="s">
        <v>33</v>
      </c>
      <c r="D80" s="22">
        <f t="shared" si="1"/>
        <v>5408.8320000000003</v>
      </c>
      <c r="E80" s="23">
        <v>0.11</v>
      </c>
    </row>
    <row r="81" spans="1:5" ht="51">
      <c r="A81" s="7" t="s">
        <v>85</v>
      </c>
      <c r="B81" s="8" t="s">
        <v>86</v>
      </c>
      <c r="C81" s="8" t="s">
        <v>150</v>
      </c>
      <c r="D81" s="22">
        <f t="shared" si="1"/>
        <v>15734.784000000003</v>
      </c>
      <c r="E81" s="23">
        <v>0.32</v>
      </c>
    </row>
    <row r="82" spans="1:5" ht="38.25">
      <c r="A82" s="7" t="s">
        <v>87</v>
      </c>
      <c r="B82" s="8" t="s">
        <v>171</v>
      </c>
      <c r="C82" s="8" t="s">
        <v>164</v>
      </c>
      <c r="D82" s="22">
        <f t="shared" si="1"/>
        <v>2458.5600000000004</v>
      </c>
      <c r="E82" s="23">
        <v>0.05</v>
      </c>
    </row>
    <row r="83" spans="1:5" ht="25.5">
      <c r="A83" s="7" t="s">
        <v>180</v>
      </c>
      <c r="B83" s="8" t="s">
        <v>172</v>
      </c>
      <c r="C83" s="8" t="s">
        <v>102</v>
      </c>
      <c r="D83" s="22">
        <f t="shared" si="1"/>
        <v>5900.5440000000008</v>
      </c>
      <c r="E83" s="23">
        <v>0.12</v>
      </c>
    </row>
    <row r="84" spans="1:5">
      <c r="A84" s="33" t="s">
        <v>182</v>
      </c>
      <c r="B84" s="34"/>
      <c r="C84" s="34"/>
      <c r="D84" s="34"/>
      <c r="E84" s="23"/>
    </row>
    <row r="85" spans="1:5" ht="63.75">
      <c r="A85" s="16" t="s">
        <v>264</v>
      </c>
      <c r="B85" s="8" t="s">
        <v>219</v>
      </c>
      <c r="C85" s="8"/>
      <c r="D85" s="22">
        <f t="shared" si="1"/>
        <v>97358.97600000001</v>
      </c>
      <c r="E85" s="23">
        <v>1.98</v>
      </c>
    </row>
    <row r="86" spans="1:5" ht="76.5">
      <c r="A86" s="8" t="s">
        <v>265</v>
      </c>
      <c r="B86" s="8" t="s">
        <v>234</v>
      </c>
      <c r="C86" s="15" t="s">
        <v>238</v>
      </c>
      <c r="D86" s="22">
        <f t="shared" si="1"/>
        <v>63430.848000000005</v>
      </c>
      <c r="E86" s="23">
        <v>1.29</v>
      </c>
    </row>
    <row r="87" spans="1:5" ht="76.5">
      <c r="A87" s="8" t="s">
        <v>263</v>
      </c>
      <c r="B87" s="8" t="s">
        <v>235</v>
      </c>
      <c r="C87" s="15" t="s">
        <v>238</v>
      </c>
      <c r="D87" s="22">
        <f t="shared" si="1"/>
        <v>19668.480000000003</v>
      </c>
      <c r="E87" s="23">
        <v>0.4</v>
      </c>
    </row>
    <row r="88" spans="1:5" ht="76.5">
      <c r="A88" s="8" t="s">
        <v>266</v>
      </c>
      <c r="B88" s="8" t="s">
        <v>177</v>
      </c>
      <c r="C88" s="15" t="s">
        <v>238</v>
      </c>
      <c r="D88" s="22">
        <f t="shared" si="1"/>
        <v>6883.9680000000008</v>
      </c>
      <c r="E88" s="23">
        <v>0.14000000000000001</v>
      </c>
    </row>
    <row r="89" spans="1:5">
      <c r="A89" s="8" t="s">
        <v>267</v>
      </c>
      <c r="B89" s="8" t="s">
        <v>178</v>
      </c>
      <c r="C89" s="8" t="s">
        <v>191</v>
      </c>
      <c r="D89" s="22">
        <f t="shared" si="1"/>
        <v>7375.68</v>
      </c>
      <c r="E89" s="23">
        <v>0.15</v>
      </c>
    </row>
    <row r="90" spans="1:5" ht="63.75">
      <c r="A90" s="8" t="s">
        <v>88</v>
      </c>
      <c r="B90" s="8" t="s">
        <v>187</v>
      </c>
      <c r="C90" s="8"/>
      <c r="D90" s="22">
        <f t="shared" si="1"/>
        <v>53104.896000000008</v>
      </c>
      <c r="E90" s="23">
        <v>1.08</v>
      </c>
    </row>
    <row r="91" spans="1:5">
      <c r="A91" s="8" t="s">
        <v>90</v>
      </c>
      <c r="B91" s="8" t="s">
        <v>103</v>
      </c>
      <c r="C91" s="8" t="s">
        <v>190</v>
      </c>
      <c r="D91" s="22">
        <f t="shared" si="1"/>
        <v>6883.9680000000008</v>
      </c>
      <c r="E91" s="23">
        <v>0.14000000000000001</v>
      </c>
    </row>
    <row r="92" spans="1:5" ht="76.5">
      <c r="A92" s="8" t="s">
        <v>92</v>
      </c>
      <c r="B92" s="8" t="s">
        <v>186</v>
      </c>
      <c r="C92" s="15" t="s">
        <v>238</v>
      </c>
      <c r="D92" s="22">
        <f t="shared" si="1"/>
        <v>7375.68</v>
      </c>
      <c r="E92" s="23">
        <v>0.15</v>
      </c>
    </row>
    <row r="93" spans="1:5">
      <c r="A93" s="8" t="s">
        <v>94</v>
      </c>
      <c r="B93" s="8" t="s">
        <v>236</v>
      </c>
      <c r="C93" s="15" t="s">
        <v>150</v>
      </c>
      <c r="D93" s="22">
        <f t="shared" si="1"/>
        <v>37370.112000000008</v>
      </c>
      <c r="E93" s="23">
        <v>0.76</v>
      </c>
    </row>
    <row r="94" spans="1:5">
      <c r="A94" s="8" t="s">
        <v>240</v>
      </c>
      <c r="B94" s="8" t="s">
        <v>178</v>
      </c>
      <c r="C94" s="8" t="s">
        <v>191</v>
      </c>
      <c r="D94" s="22">
        <f t="shared" si="1"/>
        <v>1475.1360000000002</v>
      </c>
      <c r="E94" s="23">
        <v>0.03</v>
      </c>
    </row>
    <row r="95" spans="1:5" ht="76.5">
      <c r="A95" s="8" t="s">
        <v>179</v>
      </c>
      <c r="B95" s="9" t="s">
        <v>99</v>
      </c>
      <c r="C95" s="9"/>
      <c r="D95" s="22">
        <f t="shared" si="1"/>
        <v>491.7120000000001</v>
      </c>
      <c r="E95" s="23">
        <v>0.01</v>
      </c>
    </row>
    <row r="96" spans="1:5" ht="76.5">
      <c r="A96" s="7" t="s">
        <v>241</v>
      </c>
      <c r="B96" s="8" t="s">
        <v>99</v>
      </c>
      <c r="C96" s="8" t="s">
        <v>174</v>
      </c>
      <c r="D96" s="22">
        <f t="shared" si="1"/>
        <v>491.7120000000001</v>
      </c>
      <c r="E96" s="23">
        <v>0.01</v>
      </c>
    </row>
    <row r="97" spans="1:5" ht="51">
      <c r="A97" s="8" t="s">
        <v>98</v>
      </c>
      <c r="B97" s="9" t="s">
        <v>101</v>
      </c>
      <c r="C97" s="9"/>
      <c r="D97" s="22">
        <f t="shared" si="1"/>
        <v>10817.664000000001</v>
      </c>
      <c r="E97" s="23">
        <v>0.22</v>
      </c>
    </row>
    <row r="98" spans="1:5" ht="63.75">
      <c r="A98" s="8" t="s">
        <v>100</v>
      </c>
      <c r="B98" s="8" t="s">
        <v>101</v>
      </c>
      <c r="C98" s="8" t="s">
        <v>237</v>
      </c>
      <c r="D98" s="22">
        <f t="shared" si="1"/>
        <v>10817.664000000001</v>
      </c>
      <c r="E98" s="23">
        <v>0.22</v>
      </c>
    </row>
    <row r="99" spans="1:5">
      <c r="A99" s="7"/>
      <c r="B99" s="17" t="s">
        <v>105</v>
      </c>
      <c r="C99" s="8"/>
      <c r="D99" s="22">
        <f t="shared" si="1"/>
        <v>803949.12000000011</v>
      </c>
      <c r="E99" s="23">
        <v>16.350000000000001</v>
      </c>
    </row>
  </sheetData>
  <mergeCells count="7">
    <mergeCell ref="A84:D84"/>
    <mergeCell ref="A2:D2"/>
    <mergeCell ref="A3:D3"/>
    <mergeCell ref="A4:D4"/>
    <mergeCell ref="A5:D5"/>
    <mergeCell ref="A8:D8"/>
    <mergeCell ref="A52:D52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E90"/>
  <sheetViews>
    <sheetView workbookViewId="0">
      <selection activeCell="E28" sqref="E28"/>
    </sheetView>
  </sheetViews>
  <sheetFormatPr defaultRowHeight="15"/>
  <cols>
    <col min="1" max="1" width="5.28515625" customWidth="1"/>
    <col min="2" max="2" width="53.85546875" customWidth="1"/>
    <col min="3" max="3" width="13.5703125" customWidth="1"/>
    <col min="4" max="4" width="11.7109375" customWidth="1"/>
    <col min="5" max="5" width="14.140625" customWidth="1"/>
  </cols>
  <sheetData>
    <row r="1" spans="1:5" ht="15.75">
      <c r="A1" s="1"/>
    </row>
    <row r="2" spans="1:5" ht="15.75">
      <c r="A2" s="40" t="s">
        <v>0</v>
      </c>
      <c r="B2" s="40"/>
      <c r="C2" s="40"/>
      <c r="D2" s="40"/>
    </row>
    <row r="3" spans="1:5" ht="15.75">
      <c r="A3" s="40" t="s">
        <v>183</v>
      </c>
      <c r="B3" s="40"/>
      <c r="C3" s="40"/>
      <c r="D3" s="40"/>
    </row>
    <row r="4" spans="1:5" ht="15.75">
      <c r="A4" s="40" t="s">
        <v>1</v>
      </c>
      <c r="B4" s="40"/>
      <c r="C4" s="40"/>
      <c r="D4" s="40"/>
    </row>
    <row r="5" spans="1:5" ht="15.75">
      <c r="A5" s="41" t="s">
        <v>216</v>
      </c>
      <c r="B5" s="42"/>
      <c r="C5" s="42"/>
      <c r="D5" s="42"/>
    </row>
    <row r="6" spans="1:5" ht="18.75">
      <c r="A6" s="2"/>
    </row>
    <row r="7" spans="1:5" ht="63.75">
      <c r="A7" s="18" t="s">
        <v>2</v>
      </c>
      <c r="B7" s="18" t="s">
        <v>3</v>
      </c>
      <c r="C7" s="18" t="s">
        <v>4</v>
      </c>
      <c r="D7" s="18" t="s">
        <v>5</v>
      </c>
      <c r="E7" s="18" t="s">
        <v>6</v>
      </c>
    </row>
    <row r="8" spans="1:5" ht="44.25" customHeight="1">
      <c r="A8" s="43" t="s">
        <v>7</v>
      </c>
      <c r="B8" s="44"/>
      <c r="C8" s="44"/>
      <c r="D8" s="44"/>
      <c r="E8" s="21"/>
    </row>
    <row r="9" spans="1:5" ht="25.5">
      <c r="A9" s="8" t="s">
        <v>8</v>
      </c>
      <c r="B9" s="9" t="s">
        <v>9</v>
      </c>
      <c r="C9" s="9"/>
      <c r="D9" s="22">
        <f>E9*2878.6*12</f>
        <v>3454.3199999999997</v>
      </c>
      <c r="E9" s="21">
        <v>9.9999999999999992E-2</v>
      </c>
    </row>
    <row r="10" spans="1:5" ht="38.25">
      <c r="A10" s="7" t="s">
        <v>10</v>
      </c>
      <c r="B10" s="8" t="s">
        <v>108</v>
      </c>
      <c r="C10" s="8" t="s">
        <v>33</v>
      </c>
      <c r="D10" s="22">
        <f t="shared" ref="D10:D73" si="0">E10*2878.6*12</f>
        <v>690.86400000000003</v>
      </c>
      <c r="E10" s="21">
        <v>0.02</v>
      </c>
    </row>
    <row r="11" spans="1:5" ht="38.25">
      <c r="A11" s="7" t="s">
        <v>12</v>
      </c>
      <c r="B11" s="8" t="s">
        <v>109</v>
      </c>
      <c r="C11" s="8" t="s">
        <v>33</v>
      </c>
      <c r="D11" s="22">
        <f t="shared" si="0"/>
        <v>690.86400000000003</v>
      </c>
      <c r="E11" s="21">
        <v>0.02</v>
      </c>
    </row>
    <row r="12" spans="1:5" ht="51">
      <c r="A12" s="7" t="s">
        <v>175</v>
      </c>
      <c r="B12" s="8" t="s">
        <v>110</v>
      </c>
      <c r="C12" s="8" t="s">
        <v>111</v>
      </c>
      <c r="D12" s="22">
        <f t="shared" si="0"/>
        <v>690.86400000000003</v>
      </c>
      <c r="E12" s="21">
        <v>0.02</v>
      </c>
    </row>
    <row r="13" spans="1:5" ht="25.5">
      <c r="A13" s="7" t="s">
        <v>176</v>
      </c>
      <c r="B13" s="8" t="s">
        <v>195</v>
      </c>
      <c r="C13" s="8" t="s">
        <v>196</v>
      </c>
      <c r="D13" s="22">
        <f t="shared" si="0"/>
        <v>345.43200000000002</v>
      </c>
      <c r="E13" s="21">
        <v>0.01</v>
      </c>
    </row>
    <row r="14" spans="1:5" ht="38.25">
      <c r="A14" s="7" t="s">
        <v>225</v>
      </c>
      <c r="B14" s="8" t="s">
        <v>112</v>
      </c>
      <c r="C14" s="8" t="s">
        <v>113</v>
      </c>
      <c r="D14" s="22">
        <f t="shared" si="0"/>
        <v>1036.2959999999998</v>
      </c>
      <c r="E14" s="21">
        <v>0.03</v>
      </c>
    </row>
    <row r="15" spans="1:5">
      <c r="A15" s="8" t="s">
        <v>13</v>
      </c>
      <c r="B15" s="9" t="s">
        <v>14</v>
      </c>
      <c r="C15" s="9"/>
      <c r="D15" s="22">
        <f t="shared" si="0"/>
        <v>2072.5919999999996</v>
      </c>
      <c r="E15" s="21">
        <v>0.06</v>
      </c>
    </row>
    <row r="16" spans="1:5" ht="38.25">
      <c r="A16" s="7" t="s">
        <v>15</v>
      </c>
      <c r="B16" s="8" t="s">
        <v>114</v>
      </c>
      <c r="C16" s="8" t="s">
        <v>33</v>
      </c>
      <c r="D16" s="22">
        <f t="shared" si="0"/>
        <v>690.86400000000003</v>
      </c>
      <c r="E16" s="21">
        <v>0.02</v>
      </c>
    </row>
    <row r="17" spans="1:5" ht="63.75">
      <c r="A17" s="7" t="s">
        <v>116</v>
      </c>
      <c r="B17" s="8" t="s">
        <v>115</v>
      </c>
      <c r="C17" s="8" t="s">
        <v>33</v>
      </c>
      <c r="D17" s="22">
        <f t="shared" si="0"/>
        <v>690.86400000000003</v>
      </c>
      <c r="E17" s="21">
        <v>0.02</v>
      </c>
    </row>
    <row r="18" spans="1:5" ht="38.25">
      <c r="A18" s="7" t="s">
        <v>16</v>
      </c>
      <c r="B18" s="8" t="s">
        <v>17</v>
      </c>
      <c r="C18" s="8" t="s">
        <v>33</v>
      </c>
      <c r="D18" s="22">
        <f t="shared" si="0"/>
        <v>690.86400000000003</v>
      </c>
      <c r="E18" s="21">
        <v>0.02</v>
      </c>
    </row>
    <row r="19" spans="1:5" ht="25.5">
      <c r="A19" s="8" t="s">
        <v>18</v>
      </c>
      <c r="B19" s="9" t="s">
        <v>19</v>
      </c>
      <c r="C19" s="9"/>
      <c r="D19" s="22">
        <f t="shared" si="0"/>
        <v>1036.2959999999998</v>
      </c>
      <c r="E19" s="21">
        <v>0.03</v>
      </c>
    </row>
    <row r="20" spans="1:5" ht="76.5">
      <c r="A20" s="7" t="s">
        <v>20</v>
      </c>
      <c r="B20" s="8" t="s">
        <v>118</v>
      </c>
      <c r="C20" s="8" t="s">
        <v>33</v>
      </c>
      <c r="D20" s="22">
        <f t="shared" si="0"/>
        <v>345.43200000000002</v>
      </c>
      <c r="E20" s="21">
        <v>0.01</v>
      </c>
    </row>
    <row r="21" spans="1:5" ht="51">
      <c r="A21" s="7" t="s">
        <v>21</v>
      </c>
      <c r="B21" s="8" t="s">
        <v>119</v>
      </c>
      <c r="C21" s="8" t="s">
        <v>33</v>
      </c>
      <c r="D21" s="22">
        <f t="shared" si="0"/>
        <v>345.43200000000002</v>
      </c>
      <c r="E21" s="21">
        <v>0.01</v>
      </c>
    </row>
    <row r="22" spans="1:5" ht="51">
      <c r="A22" s="7" t="s">
        <v>117</v>
      </c>
      <c r="B22" s="8" t="s">
        <v>120</v>
      </c>
      <c r="C22" s="8" t="s">
        <v>113</v>
      </c>
      <c r="D22" s="22">
        <f t="shared" si="0"/>
        <v>345.43200000000002</v>
      </c>
      <c r="E22" s="21">
        <v>0.01</v>
      </c>
    </row>
    <row r="23" spans="1:5" ht="25.5">
      <c r="A23" s="8" t="s">
        <v>22</v>
      </c>
      <c r="B23" s="9" t="s">
        <v>224</v>
      </c>
      <c r="C23" s="9"/>
      <c r="D23" s="22">
        <f t="shared" si="0"/>
        <v>1036.2959999999998</v>
      </c>
      <c r="E23" s="21">
        <v>0.03</v>
      </c>
    </row>
    <row r="24" spans="1:5" ht="38.25">
      <c r="A24" s="7" t="s">
        <v>23</v>
      </c>
      <c r="B24" s="8" t="s">
        <v>123</v>
      </c>
      <c r="C24" s="8" t="s">
        <v>33</v>
      </c>
      <c r="D24" s="22">
        <f t="shared" si="0"/>
        <v>345.43200000000002</v>
      </c>
      <c r="E24" s="21">
        <v>0.01</v>
      </c>
    </row>
    <row r="25" spans="1:5" ht="63.75">
      <c r="A25" s="7" t="s">
        <v>24</v>
      </c>
      <c r="B25" s="8" t="s">
        <v>122</v>
      </c>
      <c r="C25" s="8" t="s">
        <v>33</v>
      </c>
      <c r="D25" s="22">
        <f t="shared" si="0"/>
        <v>345.43200000000002</v>
      </c>
      <c r="E25" s="21">
        <v>0.01</v>
      </c>
    </row>
    <row r="26" spans="1:5" ht="38.25">
      <c r="A26" s="7" t="s">
        <v>226</v>
      </c>
      <c r="B26" s="8" t="s">
        <v>28</v>
      </c>
      <c r="C26" s="8" t="s">
        <v>113</v>
      </c>
      <c r="D26" s="22">
        <f t="shared" si="0"/>
        <v>345.43200000000002</v>
      </c>
      <c r="E26" s="21">
        <v>0.01</v>
      </c>
    </row>
    <row r="27" spans="1:5" ht="25.5">
      <c r="A27" s="8" t="s">
        <v>25</v>
      </c>
      <c r="B27" s="9" t="s">
        <v>30</v>
      </c>
      <c r="C27" s="9"/>
      <c r="D27" s="22">
        <f t="shared" si="0"/>
        <v>28670.856000000003</v>
      </c>
      <c r="E27" s="21">
        <f>SUM(E28:E33)</f>
        <v>0.83000000000000007</v>
      </c>
    </row>
    <row r="28" spans="1:5">
      <c r="A28" s="12" t="s">
        <v>26</v>
      </c>
      <c r="B28" s="13" t="s">
        <v>127</v>
      </c>
      <c r="C28" s="8" t="s">
        <v>11</v>
      </c>
      <c r="D28" s="22">
        <f t="shared" si="0"/>
        <v>1727.16</v>
      </c>
      <c r="E28" s="21">
        <v>0.05</v>
      </c>
    </row>
    <row r="29" spans="1:5" ht="89.25">
      <c r="A29" s="7" t="s">
        <v>27</v>
      </c>
      <c r="B29" s="8" t="s">
        <v>128</v>
      </c>
      <c r="C29" s="8" t="s">
        <v>11</v>
      </c>
      <c r="D29" s="22">
        <f t="shared" si="0"/>
        <v>1381.7280000000001</v>
      </c>
      <c r="E29" s="21">
        <v>0.04</v>
      </c>
    </row>
    <row r="30" spans="1:5" ht="51">
      <c r="A30" s="7" t="s">
        <v>124</v>
      </c>
      <c r="B30" s="8" t="s">
        <v>129</v>
      </c>
      <c r="C30" s="8" t="s">
        <v>111</v>
      </c>
      <c r="D30" s="22">
        <f t="shared" si="0"/>
        <v>1036.2959999999998</v>
      </c>
      <c r="E30" s="21">
        <v>0.03</v>
      </c>
    </row>
    <row r="31" spans="1:5" ht="38.25">
      <c r="A31" s="7" t="s">
        <v>125</v>
      </c>
      <c r="B31" s="8" t="s">
        <v>130</v>
      </c>
      <c r="C31" s="8" t="s">
        <v>111</v>
      </c>
      <c r="D31" s="22">
        <f t="shared" si="0"/>
        <v>2763.4560000000001</v>
      </c>
      <c r="E31" s="21">
        <v>0.08</v>
      </c>
    </row>
    <row r="32" spans="1:5" ht="25.5">
      <c r="A32" s="7" t="s">
        <v>126</v>
      </c>
      <c r="B32" s="8" t="s">
        <v>131</v>
      </c>
      <c r="C32" s="8" t="s">
        <v>97</v>
      </c>
      <c r="D32" s="22">
        <f t="shared" si="0"/>
        <v>5872.3440000000001</v>
      </c>
      <c r="E32" s="21">
        <v>0.17</v>
      </c>
    </row>
    <row r="33" spans="1:5" ht="38.25">
      <c r="A33" s="7" t="s">
        <v>227</v>
      </c>
      <c r="B33" s="8" t="s">
        <v>228</v>
      </c>
      <c r="C33" s="8" t="s">
        <v>113</v>
      </c>
      <c r="D33" s="22">
        <f t="shared" si="0"/>
        <v>15889.871999999999</v>
      </c>
      <c r="E33" s="21">
        <v>0.46</v>
      </c>
    </row>
    <row r="34" spans="1:5" ht="25.5">
      <c r="A34" s="8" t="s">
        <v>29</v>
      </c>
      <c r="B34" s="9" t="s">
        <v>36</v>
      </c>
      <c r="C34" s="9"/>
      <c r="D34" s="22">
        <f t="shared" si="0"/>
        <v>1036.2959999999998</v>
      </c>
      <c r="E34" s="21">
        <v>0.03</v>
      </c>
    </row>
    <row r="35" spans="1:5" ht="38.25">
      <c r="A35" s="7" t="s">
        <v>31</v>
      </c>
      <c r="B35" s="8" t="s">
        <v>132</v>
      </c>
      <c r="C35" s="8" t="s">
        <v>33</v>
      </c>
      <c r="D35" s="22">
        <f t="shared" si="0"/>
        <v>345.43200000000002</v>
      </c>
      <c r="E35" s="21">
        <v>0.01</v>
      </c>
    </row>
    <row r="36" spans="1:5" ht="51">
      <c r="A36" s="7" t="s">
        <v>32</v>
      </c>
      <c r="B36" s="8" t="s">
        <v>133</v>
      </c>
      <c r="C36" s="8" t="s">
        <v>33</v>
      </c>
      <c r="D36" s="22">
        <f t="shared" si="0"/>
        <v>345.43200000000002</v>
      </c>
      <c r="E36" s="21">
        <v>0.01</v>
      </c>
    </row>
    <row r="37" spans="1:5" ht="38.25">
      <c r="A37" s="7" t="s">
        <v>34</v>
      </c>
      <c r="B37" s="8" t="s">
        <v>134</v>
      </c>
      <c r="C37" s="8" t="s">
        <v>113</v>
      </c>
      <c r="D37" s="22">
        <f t="shared" si="0"/>
        <v>345.43200000000002</v>
      </c>
      <c r="E37" s="21">
        <v>0.01</v>
      </c>
    </row>
    <row r="38" spans="1:5" ht="25.5">
      <c r="A38" s="8" t="s">
        <v>35</v>
      </c>
      <c r="B38" s="9" t="s">
        <v>39</v>
      </c>
      <c r="C38" s="9"/>
      <c r="D38" s="22">
        <f t="shared" si="0"/>
        <v>3799.7520000000004</v>
      </c>
      <c r="E38" s="21">
        <v>0.11</v>
      </c>
    </row>
    <row r="39" spans="1:5" ht="25.5">
      <c r="A39" s="8" t="s">
        <v>37</v>
      </c>
      <c r="B39" s="8" t="s">
        <v>231</v>
      </c>
      <c r="C39" s="8" t="s">
        <v>33</v>
      </c>
      <c r="D39" s="22">
        <f t="shared" si="0"/>
        <v>690.86400000000003</v>
      </c>
      <c r="E39" s="21">
        <v>0.02</v>
      </c>
    </row>
    <row r="40" spans="1:5" ht="51">
      <c r="A40" s="8" t="s">
        <v>230</v>
      </c>
      <c r="B40" s="8" t="s">
        <v>299</v>
      </c>
      <c r="C40" s="8" t="s">
        <v>139</v>
      </c>
      <c r="D40" s="22">
        <f t="shared" si="0"/>
        <v>690.86400000000003</v>
      </c>
      <c r="E40" s="21">
        <v>0.02</v>
      </c>
    </row>
    <row r="41" spans="1:5" ht="38.25">
      <c r="A41" s="8" t="s">
        <v>135</v>
      </c>
      <c r="B41" s="8" t="s">
        <v>138</v>
      </c>
      <c r="C41" s="8" t="s">
        <v>33</v>
      </c>
      <c r="D41" s="22">
        <f t="shared" si="0"/>
        <v>690.86400000000003</v>
      </c>
      <c r="E41" s="21">
        <v>0.02</v>
      </c>
    </row>
    <row r="42" spans="1:5" ht="38.25">
      <c r="A42" s="8" t="s">
        <v>136</v>
      </c>
      <c r="B42" s="8" t="s">
        <v>121</v>
      </c>
      <c r="C42" s="8" t="s">
        <v>113</v>
      </c>
      <c r="D42" s="22">
        <f t="shared" si="0"/>
        <v>1727.16</v>
      </c>
      <c r="E42" s="21">
        <v>0.05</v>
      </c>
    </row>
    <row r="43" spans="1:5" ht="25.5">
      <c r="A43" s="8" t="s">
        <v>38</v>
      </c>
      <c r="B43" s="9" t="s">
        <v>140</v>
      </c>
      <c r="C43" s="9"/>
      <c r="D43" s="22">
        <f t="shared" si="0"/>
        <v>1036.2959999999998</v>
      </c>
      <c r="E43" s="21">
        <v>0.03</v>
      </c>
    </row>
    <row r="44" spans="1:5" ht="76.5">
      <c r="A44" s="7" t="s">
        <v>40</v>
      </c>
      <c r="B44" s="8" t="s">
        <v>142</v>
      </c>
      <c r="C44" s="8" t="s">
        <v>33</v>
      </c>
      <c r="D44" s="22">
        <f t="shared" si="0"/>
        <v>345.43200000000002</v>
      </c>
      <c r="E44" s="21">
        <v>0.01</v>
      </c>
    </row>
    <row r="45" spans="1:5">
      <c r="A45" s="7" t="s">
        <v>41</v>
      </c>
      <c r="B45" s="8" t="s">
        <v>143</v>
      </c>
      <c r="C45" s="8" t="s">
        <v>33</v>
      </c>
      <c r="D45" s="22">
        <f t="shared" si="0"/>
        <v>345.43200000000002</v>
      </c>
      <c r="E45" s="21">
        <v>0.01</v>
      </c>
    </row>
    <row r="46" spans="1:5" ht="38.25">
      <c r="A46" s="7" t="s">
        <v>141</v>
      </c>
      <c r="B46" s="8" t="s">
        <v>144</v>
      </c>
      <c r="C46" s="8" t="s">
        <v>113</v>
      </c>
      <c r="D46" s="22">
        <f t="shared" si="0"/>
        <v>345.43200000000002</v>
      </c>
      <c r="E46" s="21">
        <v>0.01</v>
      </c>
    </row>
    <row r="47" spans="1:5" ht="76.5">
      <c r="A47" s="7" t="s">
        <v>42</v>
      </c>
      <c r="B47" s="9" t="s">
        <v>145</v>
      </c>
      <c r="C47" s="8"/>
      <c r="D47" s="22">
        <f t="shared" si="0"/>
        <v>94993.799999999988</v>
      </c>
      <c r="E47" s="21">
        <v>2.75</v>
      </c>
    </row>
    <row r="48" spans="1:5" ht="38.25">
      <c r="A48" s="7" t="s">
        <v>43</v>
      </c>
      <c r="B48" s="8" t="s">
        <v>272</v>
      </c>
      <c r="C48" s="8" t="s">
        <v>33</v>
      </c>
      <c r="D48" s="22">
        <f t="shared" si="0"/>
        <v>94993.799999999988</v>
      </c>
      <c r="E48" s="21">
        <v>2.75</v>
      </c>
    </row>
    <row r="49" spans="1:5" ht="38.25">
      <c r="A49" s="8" t="s">
        <v>44</v>
      </c>
      <c r="B49" s="9" t="s">
        <v>45</v>
      </c>
      <c r="C49" s="9"/>
      <c r="D49" s="22">
        <f t="shared" si="0"/>
        <v>16926.167999999998</v>
      </c>
      <c r="E49" s="21">
        <v>0.49</v>
      </c>
    </row>
    <row r="50" spans="1:5" ht="63.75">
      <c r="A50" s="7" t="s">
        <v>46</v>
      </c>
      <c r="B50" s="8" t="s">
        <v>199</v>
      </c>
      <c r="C50" s="8" t="s">
        <v>33</v>
      </c>
      <c r="D50" s="22">
        <f t="shared" si="0"/>
        <v>10362.959999999999</v>
      </c>
      <c r="E50" s="21">
        <v>0.3</v>
      </c>
    </row>
    <row r="51" spans="1:5" ht="51" customHeight="1">
      <c r="A51" s="7" t="s">
        <v>48</v>
      </c>
      <c r="B51" s="8" t="s">
        <v>49</v>
      </c>
      <c r="C51" s="8" t="s">
        <v>146</v>
      </c>
      <c r="D51" s="22">
        <f t="shared" si="0"/>
        <v>6563.2079999999996</v>
      </c>
      <c r="E51" s="21">
        <v>0.19</v>
      </c>
    </row>
    <row r="52" spans="1:5" ht="25.5" customHeight="1">
      <c r="A52" s="36" t="s">
        <v>50</v>
      </c>
      <c r="B52" s="37"/>
      <c r="C52" s="37"/>
      <c r="D52" s="37"/>
      <c r="E52" s="21"/>
    </row>
    <row r="53" spans="1:5" ht="25.5">
      <c r="A53" s="8" t="s">
        <v>51</v>
      </c>
      <c r="B53" s="9" t="s">
        <v>147</v>
      </c>
      <c r="C53" s="9"/>
      <c r="D53" s="22">
        <f t="shared" si="0"/>
        <v>9326.6640000000007</v>
      </c>
      <c r="E53" s="21">
        <v>0.27</v>
      </c>
    </row>
    <row r="54" spans="1:5" ht="51">
      <c r="A54" s="7" t="s">
        <v>52</v>
      </c>
      <c r="B54" s="8" t="s">
        <v>148</v>
      </c>
      <c r="C54" s="8" t="s">
        <v>111</v>
      </c>
      <c r="D54" s="22">
        <f t="shared" si="0"/>
        <v>8981.232</v>
      </c>
      <c r="E54" s="21">
        <v>0.26</v>
      </c>
    </row>
    <row r="55" spans="1:5" ht="38.25">
      <c r="A55" s="7" t="s">
        <v>53</v>
      </c>
      <c r="B55" s="8" t="s">
        <v>134</v>
      </c>
      <c r="C55" s="8" t="s">
        <v>113</v>
      </c>
      <c r="D55" s="22">
        <f t="shared" si="0"/>
        <v>345.43200000000002</v>
      </c>
      <c r="E55" s="21">
        <v>0.01</v>
      </c>
    </row>
    <row r="56" spans="1:5" ht="38.25">
      <c r="A56" s="8" t="s">
        <v>54</v>
      </c>
      <c r="B56" s="9" t="s">
        <v>229</v>
      </c>
      <c r="C56" s="9"/>
      <c r="D56" s="22">
        <f t="shared" si="0"/>
        <v>2072.5919999999996</v>
      </c>
      <c r="E56" s="21">
        <v>0.06</v>
      </c>
    </row>
    <row r="57" spans="1:5" ht="25.5">
      <c r="A57" s="7" t="s">
        <v>239</v>
      </c>
      <c r="B57" s="8" t="s">
        <v>221</v>
      </c>
      <c r="C57" s="8" t="s">
        <v>97</v>
      </c>
      <c r="D57" s="22">
        <f t="shared" si="0"/>
        <v>2072.5919999999996</v>
      </c>
      <c r="E57" s="21">
        <v>0.06</v>
      </c>
    </row>
    <row r="58" spans="1:5" ht="38.25">
      <c r="A58" s="8" t="s">
        <v>56</v>
      </c>
      <c r="B58" s="9" t="s">
        <v>57</v>
      </c>
      <c r="C58" s="9"/>
      <c r="D58" s="22">
        <f t="shared" si="0"/>
        <v>181006.36799999999</v>
      </c>
      <c r="E58" s="21">
        <v>5.24</v>
      </c>
    </row>
    <row r="59" spans="1:5" ht="89.25">
      <c r="A59" s="7" t="s">
        <v>58</v>
      </c>
      <c r="B59" s="8" t="s">
        <v>59</v>
      </c>
      <c r="C59" s="8" t="s">
        <v>33</v>
      </c>
      <c r="D59" s="22">
        <f t="shared" si="0"/>
        <v>22453.079999999998</v>
      </c>
      <c r="E59" s="21">
        <v>0.65</v>
      </c>
    </row>
    <row r="60" spans="1:5" ht="51">
      <c r="A60" s="7" t="s">
        <v>60</v>
      </c>
      <c r="B60" s="8" t="s">
        <v>232</v>
      </c>
      <c r="C60" s="8" t="s">
        <v>162</v>
      </c>
      <c r="D60" s="22">
        <f t="shared" si="0"/>
        <v>24871.103999999996</v>
      </c>
      <c r="E60" s="21">
        <v>0.72</v>
      </c>
    </row>
    <row r="61" spans="1:5" ht="51">
      <c r="A61" s="7" t="s">
        <v>62</v>
      </c>
      <c r="B61" s="8" t="s">
        <v>233</v>
      </c>
      <c r="C61" s="8" t="s">
        <v>139</v>
      </c>
      <c r="D61" s="22">
        <f t="shared" si="0"/>
        <v>17962.464</v>
      </c>
      <c r="E61" s="21">
        <v>0.52</v>
      </c>
    </row>
    <row r="62" spans="1:5" ht="38.25">
      <c r="A62" s="7" t="s">
        <v>64</v>
      </c>
      <c r="B62" s="8" t="s">
        <v>67</v>
      </c>
      <c r="C62" s="8" t="s">
        <v>164</v>
      </c>
      <c r="D62" s="22">
        <f t="shared" si="0"/>
        <v>37306.656000000003</v>
      </c>
      <c r="E62" s="21">
        <v>1.08</v>
      </c>
    </row>
    <row r="63" spans="1:5" ht="51">
      <c r="A63" s="7" t="s">
        <v>66</v>
      </c>
      <c r="B63" s="8" t="s">
        <v>290</v>
      </c>
      <c r="C63" s="8" t="s">
        <v>139</v>
      </c>
      <c r="D63" s="22">
        <f t="shared" si="0"/>
        <v>78413.063999999998</v>
      </c>
      <c r="E63" s="21">
        <v>2.27</v>
      </c>
    </row>
    <row r="64" spans="1:5" ht="38.25">
      <c r="A64" s="8" t="s">
        <v>69</v>
      </c>
      <c r="B64" s="9" t="s">
        <v>80</v>
      </c>
      <c r="C64" s="9"/>
      <c r="D64" s="22">
        <f t="shared" si="0"/>
        <v>15544.439999999999</v>
      </c>
      <c r="E64" s="21">
        <v>0.45</v>
      </c>
    </row>
    <row r="65" spans="1:5" ht="51">
      <c r="A65" s="7" t="s">
        <v>71</v>
      </c>
      <c r="B65" s="8" t="s">
        <v>82</v>
      </c>
      <c r="C65" s="8" t="s">
        <v>33</v>
      </c>
      <c r="D65" s="22">
        <f t="shared" si="0"/>
        <v>690.86400000000003</v>
      </c>
      <c r="E65" s="21">
        <v>0.02</v>
      </c>
    </row>
    <row r="66" spans="1:5" ht="25.5">
      <c r="A66" s="7" t="s">
        <v>73</v>
      </c>
      <c r="B66" s="8" t="s">
        <v>84</v>
      </c>
      <c r="C66" s="8" t="s">
        <v>33</v>
      </c>
      <c r="D66" s="22">
        <f t="shared" si="0"/>
        <v>3799.7520000000004</v>
      </c>
      <c r="E66" s="21">
        <v>0.11</v>
      </c>
    </row>
    <row r="67" spans="1:5" ht="51">
      <c r="A67" s="14" t="s">
        <v>74</v>
      </c>
      <c r="B67" s="8" t="s">
        <v>86</v>
      </c>
      <c r="C67" s="8" t="s">
        <v>150</v>
      </c>
      <c r="D67" s="22">
        <f t="shared" si="0"/>
        <v>1381.7280000000001</v>
      </c>
      <c r="E67" s="21">
        <v>0.04</v>
      </c>
    </row>
    <row r="68" spans="1:5" ht="38.25">
      <c r="A68" s="14" t="s">
        <v>76</v>
      </c>
      <c r="B68" s="8" t="s">
        <v>171</v>
      </c>
      <c r="C68" s="8" t="s">
        <v>164</v>
      </c>
      <c r="D68" s="22">
        <f t="shared" si="0"/>
        <v>1036.2959999999998</v>
      </c>
      <c r="E68" s="21">
        <v>0.03</v>
      </c>
    </row>
    <row r="69" spans="1:5" ht="25.5">
      <c r="A69" s="7" t="s">
        <v>77</v>
      </c>
      <c r="B69" s="8" t="s">
        <v>172</v>
      </c>
      <c r="C69" s="8" t="s">
        <v>102</v>
      </c>
      <c r="D69" s="22">
        <f t="shared" si="0"/>
        <v>8635.7999999999993</v>
      </c>
      <c r="E69" s="21">
        <v>0.25</v>
      </c>
    </row>
    <row r="70" spans="1:5" ht="25.5">
      <c r="A70" s="8" t="s">
        <v>264</v>
      </c>
      <c r="B70" s="9" t="s">
        <v>89</v>
      </c>
      <c r="C70" s="9"/>
      <c r="D70" s="22">
        <f t="shared" si="0"/>
        <v>50433.071999999993</v>
      </c>
      <c r="E70" s="21">
        <v>1.46</v>
      </c>
    </row>
    <row r="71" spans="1:5" ht="76.5">
      <c r="A71" s="7" t="s">
        <v>265</v>
      </c>
      <c r="B71" s="8" t="s">
        <v>288</v>
      </c>
      <c r="C71" s="15" t="s">
        <v>238</v>
      </c>
      <c r="D71" s="22">
        <f t="shared" si="0"/>
        <v>35234.063999999998</v>
      </c>
      <c r="E71" s="21">
        <v>1.02</v>
      </c>
    </row>
    <row r="72" spans="1:5" ht="76.5">
      <c r="A72" s="7" t="s">
        <v>263</v>
      </c>
      <c r="B72" s="8" t="s">
        <v>93</v>
      </c>
      <c r="C72" s="15" t="s">
        <v>238</v>
      </c>
      <c r="D72" s="22">
        <f t="shared" si="0"/>
        <v>8981.232</v>
      </c>
      <c r="E72" s="21">
        <v>0.26</v>
      </c>
    </row>
    <row r="73" spans="1:5" ht="76.5">
      <c r="A73" s="7" t="s">
        <v>266</v>
      </c>
      <c r="B73" s="8" t="s">
        <v>95</v>
      </c>
      <c r="C73" s="15" t="s">
        <v>238</v>
      </c>
      <c r="D73" s="22">
        <f t="shared" si="0"/>
        <v>2072.5919999999996</v>
      </c>
      <c r="E73" s="21">
        <v>0.06</v>
      </c>
    </row>
    <row r="74" spans="1:5" ht="76.5">
      <c r="A74" s="7" t="s">
        <v>267</v>
      </c>
      <c r="B74" s="8" t="s">
        <v>96</v>
      </c>
      <c r="C74" s="15" t="s">
        <v>238</v>
      </c>
      <c r="D74" s="22">
        <f t="shared" ref="D74:D90" si="1">E74*2878.6*12</f>
        <v>4145.1839999999993</v>
      </c>
      <c r="E74" s="21">
        <v>0.12</v>
      </c>
    </row>
    <row r="75" spans="1:5">
      <c r="A75" s="33" t="s">
        <v>182</v>
      </c>
      <c r="B75" s="34"/>
      <c r="C75" s="34"/>
      <c r="D75" s="34"/>
      <c r="E75" s="21"/>
    </row>
    <row r="76" spans="1:5" ht="76.5">
      <c r="A76" s="16" t="s">
        <v>88</v>
      </c>
      <c r="B76" s="8" t="s">
        <v>107</v>
      </c>
      <c r="C76" s="8"/>
      <c r="D76" s="22">
        <f t="shared" si="1"/>
        <v>31434.311999999998</v>
      </c>
      <c r="E76" s="21">
        <v>0.91</v>
      </c>
    </row>
    <row r="77" spans="1:5" ht="76.5">
      <c r="A77" s="8" t="s">
        <v>90</v>
      </c>
      <c r="B77" s="8" t="s">
        <v>234</v>
      </c>
      <c r="C77" s="15" t="s">
        <v>238</v>
      </c>
      <c r="D77" s="22">
        <f t="shared" si="1"/>
        <v>9672.0960000000014</v>
      </c>
      <c r="E77" s="21">
        <v>0.28000000000000003</v>
      </c>
    </row>
    <row r="78" spans="1:5" ht="76.5">
      <c r="A78" s="8" t="s">
        <v>92</v>
      </c>
      <c r="B78" s="8" t="s">
        <v>235</v>
      </c>
      <c r="C78" s="15" t="s">
        <v>238</v>
      </c>
      <c r="D78" s="22">
        <f t="shared" si="1"/>
        <v>13817.28</v>
      </c>
      <c r="E78" s="21">
        <v>0.4</v>
      </c>
    </row>
    <row r="79" spans="1:5" ht="76.5">
      <c r="A79" s="8" t="s">
        <v>94</v>
      </c>
      <c r="B79" s="8" t="s">
        <v>186</v>
      </c>
      <c r="C79" s="15" t="s">
        <v>238</v>
      </c>
      <c r="D79" s="22">
        <f t="shared" si="1"/>
        <v>4836.0480000000007</v>
      </c>
      <c r="E79" s="21">
        <v>0.14000000000000001</v>
      </c>
    </row>
    <row r="80" spans="1:5">
      <c r="A80" s="8" t="s">
        <v>240</v>
      </c>
      <c r="B80" s="8" t="s">
        <v>178</v>
      </c>
      <c r="C80" s="8" t="s">
        <v>185</v>
      </c>
      <c r="D80" s="22">
        <f t="shared" si="1"/>
        <v>3108.8879999999995</v>
      </c>
      <c r="E80" s="21">
        <v>0.09</v>
      </c>
    </row>
    <row r="81" spans="1:5" ht="76.5">
      <c r="A81" s="8" t="s">
        <v>179</v>
      </c>
      <c r="B81" s="8" t="s">
        <v>251</v>
      </c>
      <c r="C81" s="8"/>
      <c r="D81" s="22">
        <f t="shared" si="1"/>
        <v>36615.792000000001</v>
      </c>
      <c r="E81" s="21">
        <v>1.06</v>
      </c>
    </row>
    <row r="82" spans="1:5">
      <c r="A82" s="8" t="s">
        <v>241</v>
      </c>
      <c r="B82" s="8" t="s">
        <v>103</v>
      </c>
      <c r="C82" s="8" t="s">
        <v>190</v>
      </c>
      <c r="D82" s="22">
        <f t="shared" si="1"/>
        <v>4490.616</v>
      </c>
      <c r="E82" s="21">
        <v>0.13</v>
      </c>
    </row>
    <row r="83" spans="1:5" ht="76.5">
      <c r="A83" s="8" t="s">
        <v>106</v>
      </c>
      <c r="B83" s="8" t="s">
        <v>186</v>
      </c>
      <c r="C83" s="15" t="s">
        <v>238</v>
      </c>
      <c r="D83" s="22">
        <f t="shared" si="1"/>
        <v>5526.9120000000003</v>
      </c>
      <c r="E83" s="21">
        <v>0.16</v>
      </c>
    </row>
    <row r="84" spans="1:5">
      <c r="A84" s="8" t="s">
        <v>242</v>
      </c>
      <c r="B84" s="8" t="s">
        <v>236</v>
      </c>
      <c r="C84" s="8" t="s">
        <v>150</v>
      </c>
      <c r="D84" s="22">
        <f t="shared" si="1"/>
        <v>26252.831999999999</v>
      </c>
      <c r="E84" s="21">
        <v>0.76</v>
      </c>
    </row>
    <row r="85" spans="1:5">
      <c r="A85" s="8" t="s">
        <v>173</v>
      </c>
      <c r="B85" s="8" t="s">
        <v>178</v>
      </c>
      <c r="C85" s="8" t="s">
        <v>191</v>
      </c>
      <c r="D85" s="22">
        <f t="shared" si="1"/>
        <v>345.43200000000002</v>
      </c>
      <c r="E85" s="21">
        <v>0.01</v>
      </c>
    </row>
    <row r="86" spans="1:5" ht="76.5">
      <c r="A86" s="8" t="s">
        <v>98</v>
      </c>
      <c r="B86" s="9" t="s">
        <v>99</v>
      </c>
      <c r="C86" s="9"/>
      <c r="D86" s="22">
        <f t="shared" si="1"/>
        <v>345.43200000000002</v>
      </c>
      <c r="E86" s="21">
        <v>0.01</v>
      </c>
    </row>
    <row r="87" spans="1:5" ht="76.5">
      <c r="A87" s="7" t="s">
        <v>100</v>
      </c>
      <c r="B87" s="8" t="s">
        <v>99</v>
      </c>
      <c r="C87" s="8" t="s">
        <v>174</v>
      </c>
      <c r="D87" s="22">
        <f t="shared" si="1"/>
        <v>345.43200000000002</v>
      </c>
      <c r="E87" s="21">
        <v>0.01</v>
      </c>
    </row>
    <row r="88" spans="1:5" ht="51">
      <c r="A88" s="8" t="s">
        <v>268</v>
      </c>
      <c r="B88" s="9" t="s">
        <v>101</v>
      </c>
      <c r="C88" s="9"/>
      <c r="D88" s="22">
        <f t="shared" si="1"/>
        <v>84630.840000000011</v>
      </c>
      <c r="E88" s="21">
        <v>2.4500000000000002</v>
      </c>
    </row>
    <row r="89" spans="1:5" ht="63.75">
      <c r="A89" s="8" t="s">
        <v>269</v>
      </c>
      <c r="B89" s="8" t="s">
        <v>101</v>
      </c>
      <c r="C89" s="15" t="s">
        <v>237</v>
      </c>
      <c r="D89" s="22">
        <f t="shared" si="1"/>
        <v>84630.840000000011</v>
      </c>
      <c r="E89" s="21">
        <v>2.4500000000000002</v>
      </c>
    </row>
    <row r="90" spans="1:5">
      <c r="A90" s="7"/>
      <c r="B90" s="17" t="s">
        <v>105</v>
      </c>
      <c r="C90" s="8"/>
      <c r="D90" s="22">
        <f t="shared" si="1"/>
        <v>565472.18400000001</v>
      </c>
      <c r="E90" s="21">
        <v>16.37</v>
      </c>
    </row>
  </sheetData>
  <mergeCells count="7">
    <mergeCell ref="A75:D75"/>
    <mergeCell ref="A2:D2"/>
    <mergeCell ref="A3:D3"/>
    <mergeCell ref="A4:D4"/>
    <mergeCell ref="A5:D5"/>
    <mergeCell ref="A8:D8"/>
    <mergeCell ref="A52:D52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20</vt:i4>
      </vt:variant>
      <vt:variant>
        <vt:lpstr>Именованные диапазоны</vt:lpstr>
      </vt:variant>
      <vt:variant>
        <vt:i4>1</vt:i4>
      </vt:variant>
    </vt:vector>
  </HeadingPairs>
  <TitlesOfParts>
    <vt:vector size="21" baseType="lpstr">
      <vt:lpstr>Советская 2г</vt:lpstr>
      <vt:lpstr>С. Тян-Шанского 48а</vt:lpstr>
      <vt:lpstr>ул. Советская,2в</vt:lpstr>
      <vt:lpstr>Московская,20</vt:lpstr>
      <vt:lpstr>Московская,22</vt:lpstr>
      <vt:lpstr>Московская, 30</vt:lpstr>
      <vt:lpstr>Московская,32</vt:lpstr>
      <vt:lpstr>Московская,34</vt:lpstr>
      <vt:lpstr>Московская,36</vt:lpstr>
      <vt:lpstr>Московская, 28</vt:lpstr>
      <vt:lpstr>Советская,2а</vt:lpstr>
      <vt:lpstr>советская,2б</vt:lpstr>
      <vt:lpstr>пер. Московский,2</vt:lpstr>
      <vt:lpstr>пер. Московский,4</vt:lpstr>
      <vt:lpstr>Свободы,1</vt:lpstr>
      <vt:lpstr>советская,8а</vt:lpstr>
      <vt:lpstr>советская,10</vt:lpstr>
      <vt:lpstr>советская,11</vt:lpstr>
      <vt:lpstr>С. Тян-Шанского,48б</vt:lpstr>
      <vt:lpstr>Советская,1Г</vt:lpstr>
      <vt:lpstr>'Советская 2г'!Область_печати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2022-06-07T06:20:10Z</cp:lastPrinted>
  <dcterms:created xsi:type="dcterms:W3CDTF">2015-03-21T06:37:12Z</dcterms:created>
  <dcterms:modified xsi:type="dcterms:W3CDTF">2022-06-07T06:22:00Z</dcterms:modified>
</cp:coreProperties>
</file>